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2450" activeTab="6"/>
  </bookViews>
  <sheets>
    <sheet name="5 класс" sheetId="6" r:id="rId1"/>
    <sheet name="6 класс" sheetId="7" r:id="rId2"/>
    <sheet name="7 класс" sheetId="1" r:id="rId3"/>
    <sheet name="8 класс" sheetId="2" r:id="rId4"/>
    <sheet name="9 класс" sheetId="3" r:id="rId5"/>
    <sheet name="10 класс" sheetId="4" r:id="rId6"/>
    <sheet name="11 класс" sheetId="5" r:id="rId7"/>
  </sheets>
  <definedNames>
    <definedName name="_xlnm.Print_Area" localSheetId="5">'10 класс'!$A$1:$P$13</definedName>
    <definedName name="_xlnm.Print_Area" localSheetId="0">'5 класс'!$A$1:$N$18</definedName>
    <definedName name="_xlnm.Print_Area" localSheetId="1">'6 класс'!$A$1:$N$37</definedName>
    <definedName name="_xlnm.Print_Area" localSheetId="3">'8 класс'!$A$1:$P$12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6" l="1"/>
  <c r="J15" i="6"/>
  <c r="L15" i="6"/>
  <c r="M15" i="6" l="1"/>
  <c r="H20" i="7"/>
  <c r="J20" i="7"/>
  <c r="L20" i="7"/>
  <c r="M20" i="7" l="1"/>
  <c r="L16" i="6"/>
  <c r="L14" i="6"/>
  <c r="L5" i="6"/>
  <c r="L6" i="6"/>
  <c r="L7" i="6"/>
  <c r="L18" i="7"/>
  <c r="L19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17" i="7"/>
  <c r="L5" i="7"/>
  <c r="L6" i="7"/>
  <c r="L7" i="7"/>
  <c r="L8" i="7"/>
  <c r="L9" i="7"/>
  <c r="L10" i="7"/>
  <c r="L15" i="1"/>
  <c r="L16" i="1"/>
  <c r="L17" i="1"/>
  <c r="L13" i="1"/>
  <c r="L6" i="1"/>
  <c r="L5" i="1"/>
  <c r="L7" i="2"/>
  <c r="L8" i="2"/>
  <c r="L9" i="2"/>
  <c r="L6" i="2"/>
  <c r="L11" i="3"/>
  <c r="L5" i="3"/>
  <c r="L4" i="3"/>
  <c r="L12" i="5"/>
  <c r="L13" i="5"/>
  <c r="L14" i="5"/>
  <c r="L4" i="5"/>
  <c r="L5" i="5"/>
  <c r="L10" i="4"/>
  <c r="L4" i="4"/>
  <c r="H10" i="4"/>
  <c r="H12" i="5"/>
  <c r="H13" i="5"/>
  <c r="H14" i="5"/>
  <c r="H11" i="3"/>
  <c r="H4" i="5"/>
  <c r="H5" i="5"/>
  <c r="H4" i="4"/>
  <c r="H5" i="3"/>
  <c r="H4" i="3"/>
  <c r="H7" i="2"/>
  <c r="H8" i="2"/>
  <c r="H9" i="2"/>
  <c r="H6" i="2"/>
  <c r="H6" i="1"/>
  <c r="H5" i="1"/>
  <c r="H15" i="1"/>
  <c r="H16" i="1"/>
  <c r="H17" i="1"/>
  <c r="H13" i="1"/>
  <c r="H18" i="7"/>
  <c r="H19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17" i="7"/>
  <c r="H5" i="7"/>
  <c r="H6" i="7"/>
  <c r="H7" i="7"/>
  <c r="H8" i="7"/>
  <c r="H9" i="7"/>
  <c r="H10" i="7"/>
  <c r="H5" i="6"/>
  <c r="H6" i="6"/>
  <c r="H7" i="6"/>
  <c r="J6" i="6"/>
  <c r="J7" i="6"/>
  <c r="J5" i="6"/>
  <c r="H14" i="6"/>
  <c r="H16" i="6"/>
  <c r="M5" i="6" l="1"/>
  <c r="M7" i="6"/>
  <c r="M6" i="6"/>
  <c r="J6" i="2"/>
  <c r="J6" i="1"/>
  <c r="J14" i="6"/>
  <c r="M14" i="6" s="1"/>
  <c r="J16" i="6"/>
  <c r="M16" i="6" s="1"/>
  <c r="J36" i="7"/>
  <c r="M36" i="7" s="1"/>
  <c r="J35" i="7"/>
  <c r="M35" i="7" s="1"/>
  <c r="J34" i="7"/>
  <c r="M34" i="7" s="1"/>
  <c r="J33" i="7"/>
  <c r="M33" i="7" s="1"/>
  <c r="J32" i="7"/>
  <c r="M32" i="7" s="1"/>
  <c r="J31" i="7"/>
  <c r="M31" i="7" s="1"/>
  <c r="J30" i="7"/>
  <c r="M30" i="7" s="1"/>
  <c r="J29" i="7"/>
  <c r="M29" i="7" s="1"/>
  <c r="J28" i="7"/>
  <c r="M28" i="7" s="1"/>
  <c r="J27" i="7"/>
  <c r="M27" i="7" s="1"/>
  <c r="J23" i="7"/>
  <c r="M23" i="7" s="1"/>
  <c r="J21" i="7"/>
  <c r="M21" i="7" s="1"/>
  <c r="J22" i="7"/>
  <c r="M22" i="7" s="1"/>
  <c r="J25" i="7"/>
  <c r="M25" i="7" s="1"/>
  <c r="J26" i="7"/>
  <c r="M26" i="7" s="1"/>
  <c r="J24" i="7"/>
  <c r="M24" i="7" s="1"/>
  <c r="J19" i="7"/>
  <c r="M19" i="7" s="1"/>
  <c r="J17" i="7"/>
  <c r="M17" i="7" s="1"/>
  <c r="J18" i="7"/>
  <c r="J10" i="7"/>
  <c r="M10" i="7" s="1"/>
  <c r="J9" i="7"/>
  <c r="M9" i="7" s="1"/>
  <c r="J8" i="7"/>
  <c r="M8" i="7" s="1"/>
  <c r="J7" i="7"/>
  <c r="M7" i="7" s="1"/>
  <c r="J5" i="7"/>
  <c r="M5" i="7" s="1"/>
  <c r="J6" i="7"/>
  <c r="N14" i="5"/>
  <c r="N13" i="5"/>
  <c r="N12" i="5"/>
  <c r="N5" i="5"/>
  <c r="N4" i="5"/>
  <c r="N10" i="4"/>
  <c r="N4" i="4"/>
  <c r="N11" i="3"/>
  <c r="N5" i="3"/>
  <c r="N4" i="3"/>
  <c r="N7" i="2"/>
  <c r="N8" i="2"/>
  <c r="N9" i="2"/>
  <c r="N6" i="2"/>
  <c r="N17" i="1"/>
  <c r="N16" i="1"/>
  <c r="N15" i="1"/>
  <c r="N14" i="1"/>
  <c r="N13" i="1"/>
  <c r="N6" i="1"/>
  <c r="N5" i="1"/>
  <c r="J14" i="5"/>
  <c r="J13" i="5"/>
  <c r="J12" i="5"/>
  <c r="J5" i="5"/>
  <c r="J4" i="5"/>
  <c r="J10" i="4"/>
  <c r="J4" i="4"/>
  <c r="J11" i="3"/>
  <c r="J5" i="3"/>
  <c r="J4" i="3"/>
  <c r="J9" i="2"/>
  <c r="J8" i="2"/>
  <c r="J7" i="2"/>
  <c r="J17" i="1"/>
  <c r="J16" i="1"/>
  <c r="J15" i="1"/>
  <c r="J14" i="1"/>
  <c r="J13" i="1"/>
  <c r="J5" i="1"/>
  <c r="O14" i="5" l="1"/>
  <c r="O5" i="5"/>
  <c r="O4" i="5"/>
  <c r="O12" i="5"/>
  <c r="O13" i="5"/>
  <c r="O4" i="4"/>
  <c r="O17" i="1"/>
  <c r="O15" i="1"/>
  <c r="O10" i="4"/>
  <c r="O6" i="1"/>
  <c r="O13" i="1"/>
  <c r="O16" i="1"/>
  <c r="O14" i="1"/>
  <c r="O5" i="1"/>
  <c r="M18" i="7"/>
  <c r="M6" i="7"/>
  <c r="O11" i="3"/>
  <c r="O4" i="3"/>
  <c r="O5" i="3"/>
  <c r="O6" i="2"/>
  <c r="O7" i="2"/>
  <c r="O8" i="2"/>
  <c r="O9" i="2"/>
</calcChain>
</file>

<file path=xl/sharedStrings.xml><?xml version="1.0" encoding="utf-8"?>
<sst xmlns="http://schemas.openxmlformats.org/spreadsheetml/2006/main" count="335" uniqueCount="94">
  <si>
    <t>Фамилия</t>
  </si>
  <si>
    <t>Имя</t>
  </si>
  <si>
    <t>Отчество</t>
  </si>
  <si>
    <t>Класс</t>
  </si>
  <si>
    <t>Учитель</t>
  </si>
  <si>
    <t>Баскетбол</t>
  </si>
  <si>
    <t>Гимнастика</t>
  </si>
  <si>
    <t>Теория</t>
  </si>
  <si>
    <t>Резул</t>
  </si>
  <si>
    <t>Место</t>
  </si>
  <si>
    <t>Судьи__________________________________</t>
  </si>
  <si>
    <t>резул</t>
  </si>
  <si>
    <t>место</t>
  </si>
  <si>
    <t>7 класс девушки</t>
  </si>
  <si>
    <t>7 класс, юноши</t>
  </si>
  <si>
    <t xml:space="preserve">Гимнастика </t>
  </si>
  <si>
    <t xml:space="preserve">Теория </t>
  </si>
  <si>
    <t xml:space="preserve">Школьный этап Всероссийской олимпиады по физической культуре </t>
  </si>
  <si>
    <t>8 класс, девушки</t>
  </si>
  <si>
    <t>сумма</t>
  </si>
  <si>
    <t>_____________________________</t>
  </si>
  <si>
    <t>9 класс, девушки</t>
  </si>
  <si>
    <t>9 класс, юноши</t>
  </si>
  <si>
    <t>10 класс, девушки</t>
  </si>
  <si>
    <t>10 класс, юноши</t>
  </si>
  <si>
    <t>11 класс, девушки</t>
  </si>
  <si>
    <t>11 класс, юноши</t>
  </si>
  <si>
    <t>5 класс девушки</t>
  </si>
  <si>
    <t>5 класс, юноши</t>
  </si>
  <si>
    <t>6 класс девушки</t>
  </si>
  <si>
    <t>6 класс, юноши</t>
  </si>
  <si>
    <t>Жюри__________________________________</t>
  </si>
  <si>
    <t>Челн.бег</t>
  </si>
  <si>
    <t>Зенков Леонид Михайлович</t>
  </si>
  <si>
    <t>Моисеев Данила Сергеевич</t>
  </si>
  <si>
    <t>5В</t>
  </si>
  <si>
    <t>Иерусалимская Ульяна Андреевна</t>
  </si>
  <si>
    <t>Бугрова Дарья Александровна</t>
  </si>
  <si>
    <t>Звонова Арина Владимировна</t>
  </si>
  <si>
    <t>5 Б</t>
  </si>
  <si>
    <t>5А</t>
  </si>
  <si>
    <t>5Б</t>
  </si>
  <si>
    <t>Сиряк О.В.</t>
  </si>
  <si>
    <t>Сосновская Светлана Сергеевна</t>
  </si>
  <si>
    <t>Фролова Ольга Вячеславовна</t>
  </si>
  <si>
    <t>Фролова София Александровна</t>
  </si>
  <si>
    <t>Рассказова Дарья Дмитриевна</t>
  </si>
  <si>
    <t>Терехова Анастасия Алексеевна</t>
  </si>
  <si>
    <t>Скакалина Анастасия Григорьевна</t>
  </si>
  <si>
    <t>6А</t>
  </si>
  <si>
    <t>6Б</t>
  </si>
  <si>
    <t>Фанков С.А.</t>
  </si>
  <si>
    <t>Горбунов Никита Сергеевич</t>
  </si>
  <si>
    <t>Макаров Макар Игоревич</t>
  </si>
  <si>
    <t>Иноятов Юсуф Шеролиевич</t>
  </si>
  <si>
    <t>Михеев Дмитрий Анатольевич</t>
  </si>
  <si>
    <t>Кокорев Артем Андреевич</t>
  </si>
  <si>
    <t>6В</t>
  </si>
  <si>
    <t>Зайцев Дмитрий Юрьевич</t>
  </si>
  <si>
    <t>Чичикин Андрей Алексеевич</t>
  </si>
  <si>
    <t>Рябов Максим Евгеньевич</t>
  </si>
  <si>
    <t>Бухтияров Дмитрий Сергеевич</t>
  </si>
  <si>
    <t>Зенин Максим Витальевич</t>
  </si>
  <si>
    <t>Александров Михаил Иванович</t>
  </si>
  <si>
    <t>7А</t>
  </si>
  <si>
    <t>7В</t>
  </si>
  <si>
    <t>Кучумов В.А.</t>
  </si>
  <si>
    <t>Русанова Софья Романовна</t>
  </si>
  <si>
    <t>Кондратьева Софья Дмитриевна</t>
  </si>
  <si>
    <t>Силкина Кристина Алексеевна</t>
  </si>
  <si>
    <t>Фокина Софья Эльбрусовна</t>
  </si>
  <si>
    <t>8А</t>
  </si>
  <si>
    <t>8В</t>
  </si>
  <si>
    <t>Спицына Т.А.</t>
  </si>
  <si>
    <t>Фанкова Мария Сергеевна</t>
  </si>
  <si>
    <t>Моисеева Арина Дмитриевна</t>
  </si>
  <si>
    <t>9А</t>
  </si>
  <si>
    <t>Шемякин Степан Павлович</t>
  </si>
  <si>
    <t>Корчмин Максим Максимович</t>
  </si>
  <si>
    <t>10А</t>
  </si>
  <si>
    <t>10Б</t>
  </si>
  <si>
    <t>Султонова Муниса Джахонгировна</t>
  </si>
  <si>
    <t>Пилипенко Екатерина Дмитриевна</t>
  </si>
  <si>
    <t>Малофейкина Анастасия Александровна</t>
  </si>
  <si>
    <t>11Б</t>
  </si>
  <si>
    <t>Мишаткин Максим Кириллович</t>
  </si>
  <si>
    <t>Костиков Николай Алексеевич</t>
  </si>
  <si>
    <t>Грачев Сергей Антонович</t>
  </si>
  <si>
    <t>Федотов Игорь Валерьевич</t>
  </si>
  <si>
    <t>Свиридова Мария Владимировна</t>
  </si>
  <si>
    <t>Победитель</t>
  </si>
  <si>
    <t>Участник</t>
  </si>
  <si>
    <t>Призер</t>
  </si>
  <si>
    <t>Храпова Виктория Константиновна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</si>
</sst>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sz val="11"/>
      <color indexed="8"/>
      <name val="Calibri"/>
      <charset val="238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0" fillId="0" borderId="1" xfId="0" applyBorder="1"/>
    <xf numFmtId="0" fontId="5" fillId="0" borderId="5" xfId="0" applyFont="1" applyBorder="1"/>
    <xf numFmtId="0" fontId="5" fillId="0" borderId="6" xfId="0" applyFont="1" applyBorder="1"/>
    <xf numFmtId="0" fontId="6" fillId="0" borderId="3" xfId="0" applyFont="1" applyBorder="1" applyAlignment="1">
      <alignment horizontal="left" wrapText="1"/>
    </xf>
    <xf numFmtId="0" fontId="3" fillId="0" borderId="1" xfId="1" applyFont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2" fontId="3" fillId="0" borderId="1" xfId="1" applyNumberFormat="1" applyFont="1" applyBorder="1" applyAlignment="1">
      <alignment horizontal="right" wrapText="1"/>
    </xf>
    <xf numFmtId="164" fontId="0" fillId="0" borderId="1" xfId="0" applyNumberFormat="1" applyBorder="1"/>
    <xf numFmtId="0" fontId="6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0" borderId="0" xfId="1" applyFont="1" applyAlignment="1">
      <alignment horizontal="center" wrapText="1"/>
    </xf>
    <xf numFmtId="0" fontId="3" fillId="2" borderId="7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0" fillId="0" borderId="7" xfId="0" applyBorder="1"/>
    <xf numFmtId="0" fontId="9" fillId="0" borderId="1" xfId="0" applyFont="1" applyBorder="1" applyAlignment="1">
      <alignment vertical="top" wrapText="1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4" fillId="0" borderId="1" xfId="1" applyFont="1" applyBorder="1" applyAlignment="1">
      <alignment horizontal="right" wrapText="1"/>
    </xf>
    <xf numFmtId="0" fontId="10" fillId="0" borderId="1" xfId="0" applyFont="1" applyBorder="1"/>
    <xf numFmtId="0" fontId="8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horizontal="center"/>
    </xf>
    <xf numFmtId="0" fontId="6" fillId="5" borderId="5" xfId="0" applyFont="1" applyFill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2" fontId="7" fillId="0" borderId="1" xfId="1" applyNumberFormat="1" applyFont="1" applyBorder="1" applyAlignment="1">
      <alignment horizontal="right" wrapText="1"/>
    </xf>
    <xf numFmtId="2" fontId="4" fillId="0" borderId="1" xfId="1" applyNumberFormat="1" applyFont="1" applyBorder="1" applyAlignment="1">
      <alignment horizontal="right" wrapText="1"/>
    </xf>
    <xf numFmtId="2" fontId="0" fillId="0" borderId="1" xfId="0" applyNumberFormat="1" applyBorder="1"/>
    <xf numFmtId="0" fontId="11" fillId="0" borderId="6" xfId="0" applyFont="1" applyBorder="1"/>
    <xf numFmtId="0" fontId="9" fillId="5" borderId="3" xfId="0" applyFont="1" applyFill="1" applyBorder="1" applyAlignment="1">
      <alignment vertical="top" wrapText="1"/>
    </xf>
    <xf numFmtId="0" fontId="11" fillId="5" borderId="6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9" fillId="0" borderId="0" xfId="0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wrapText="1"/>
    </xf>
    <xf numFmtId="0" fontId="7" fillId="0" borderId="0" xfId="1" applyFont="1" applyAlignment="1">
      <alignment horizontal="right" wrapText="1"/>
    </xf>
    <xf numFmtId="0" fontId="0" fillId="0" borderId="0" xfId="0" applyAlignment="1">
      <alignment horizontal="center"/>
    </xf>
    <xf numFmtId="164" fontId="3" fillId="0" borderId="1" xfId="1" applyNumberFormat="1" applyFont="1" applyBorder="1" applyAlignment="1">
      <alignment horizontal="right" wrapText="1"/>
    </xf>
    <xf numFmtId="2" fontId="9" fillId="3" borderId="1" xfId="0" applyNumberFormat="1" applyFont="1" applyFill="1" applyBorder="1" applyAlignment="1">
      <alignment vertical="top" wrapText="1"/>
    </xf>
    <xf numFmtId="2" fontId="0" fillId="3" borderId="1" xfId="0" applyNumberFormat="1" applyFill="1" applyBorder="1" applyAlignment="1">
      <alignment vertical="top" wrapText="1"/>
    </xf>
    <xf numFmtId="0" fontId="9" fillId="0" borderId="1" xfId="0" applyFont="1" applyBorder="1"/>
    <xf numFmtId="1" fontId="3" fillId="0" borderId="1" xfId="1" applyNumberFormat="1" applyFont="1" applyBorder="1" applyAlignment="1">
      <alignment horizontal="right" wrapText="1"/>
    </xf>
    <xf numFmtId="0" fontId="0" fillId="0" borderId="2" xfId="0" applyBorder="1"/>
    <xf numFmtId="0" fontId="9" fillId="5" borderId="1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3" fillId="0" borderId="3" xfId="1" applyFont="1" applyBorder="1" applyAlignment="1">
      <alignment wrapText="1"/>
    </xf>
    <xf numFmtId="0" fontId="0" fillId="0" borderId="3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7" fillId="0" borderId="0" xfId="1" applyNumberFormat="1" applyFont="1" applyAlignment="1">
      <alignment horizontal="right" wrapText="1"/>
    </xf>
    <xf numFmtId="164" fontId="0" fillId="0" borderId="0" xfId="0" applyNumberFormat="1"/>
    <xf numFmtId="0" fontId="3" fillId="2" borderId="1" xfId="1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14" fontId="14" fillId="0" borderId="0" xfId="0" applyNumberFormat="1" applyFont="1"/>
    <xf numFmtId="0" fontId="16" fillId="2" borderId="1" xfId="1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6" fillId="0" borderId="1" xfId="1" applyFont="1" applyBorder="1" applyAlignment="1">
      <alignment horizontal="right" wrapText="1"/>
    </xf>
    <xf numFmtId="164" fontId="17" fillId="0" borderId="1" xfId="1" applyNumberFormat="1" applyFont="1" applyBorder="1" applyAlignment="1">
      <alignment horizontal="right" wrapText="1"/>
    </xf>
    <xf numFmtId="2" fontId="16" fillId="0" borderId="1" xfId="1" applyNumberFormat="1" applyFont="1" applyBorder="1" applyAlignment="1">
      <alignment horizontal="right" wrapText="1"/>
    </xf>
    <xf numFmtId="2" fontId="17" fillId="0" borderId="1" xfId="1" applyNumberFormat="1" applyFont="1" applyBorder="1" applyAlignment="1">
      <alignment horizontal="right" wrapText="1"/>
    </xf>
    <xf numFmtId="164" fontId="14" fillId="0" borderId="1" xfId="0" applyNumberFormat="1" applyFont="1" applyBorder="1"/>
    <xf numFmtId="0" fontId="14" fillId="0" borderId="10" xfId="0" applyFont="1" applyBorder="1" applyAlignment="1">
      <alignment horizontal="center" vertical="center" wrapText="1"/>
    </xf>
    <xf numFmtId="0" fontId="16" fillId="0" borderId="0" xfId="1" applyFont="1" applyAlignment="1">
      <alignment horizontal="center" wrapText="1"/>
    </xf>
    <xf numFmtId="0" fontId="16" fillId="2" borderId="7" xfId="1" applyFont="1" applyFill="1" applyBorder="1" applyAlignment="1">
      <alignment horizontal="center"/>
    </xf>
    <xf numFmtId="0" fontId="14" fillId="6" borderId="7" xfId="0" applyFont="1" applyFill="1" applyBorder="1"/>
    <xf numFmtId="0" fontId="15" fillId="6" borderId="0" xfId="0" applyFont="1" applyFill="1" applyAlignment="1">
      <alignment horizontal="center"/>
    </xf>
    <xf numFmtId="0" fontId="13" fillId="3" borderId="1" xfId="0" applyFont="1" applyFill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14" fontId="0" fillId="0" borderId="1" xfId="0" applyNumberFormat="1" applyBorder="1"/>
    <xf numFmtId="0" fontId="12" fillId="0" borderId="11" xfId="0" applyFont="1" applyBorder="1" applyAlignment="1">
      <alignment horizontal="center" vertical="center" wrapText="1"/>
    </xf>
    <xf numFmtId="0" fontId="12" fillId="0" borderId="0" xfId="0" applyFont="1"/>
    <xf numFmtId="0" fontId="16" fillId="0" borderId="1" xfId="1" applyNumberFormat="1" applyFont="1" applyBorder="1" applyAlignment="1">
      <alignment horizontal="right" wrapText="1"/>
    </xf>
    <xf numFmtId="0" fontId="14" fillId="0" borderId="0" xfId="0" applyFont="1" applyBorder="1" applyAlignment="1">
      <alignment vertical="center"/>
    </xf>
    <xf numFmtId="0" fontId="9" fillId="5" borderId="0" xfId="0" applyFont="1" applyFill="1" applyBorder="1" applyAlignment="1">
      <alignment vertical="top" wrapText="1"/>
    </xf>
    <xf numFmtId="2" fontId="3" fillId="0" borderId="0" xfId="1" applyNumberFormat="1" applyFont="1" applyBorder="1" applyAlignment="1">
      <alignment horizontal="right" wrapText="1"/>
    </xf>
    <xf numFmtId="2" fontId="0" fillId="0" borderId="0" xfId="0" applyNumberFormat="1" applyBorder="1"/>
    <xf numFmtId="0" fontId="3" fillId="0" borderId="0" xfId="1" applyFont="1" applyBorder="1" applyAlignment="1">
      <alignment horizontal="right" wrapText="1"/>
    </xf>
    <xf numFmtId="164" fontId="7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 wrapText="1"/>
    </xf>
    <xf numFmtId="164" fontId="0" fillId="0" borderId="0" xfId="0" applyNumberFormat="1" applyBorder="1"/>
    <xf numFmtId="0" fontId="0" fillId="0" borderId="0" xfId="0" applyBorder="1"/>
    <xf numFmtId="0" fontId="16" fillId="0" borderId="0" xfId="1" applyFont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6" fillId="2" borderId="2" xfId="1" applyFont="1" applyFill="1" applyBorder="1" applyAlignment="1">
      <alignment horizontal="center"/>
    </xf>
    <xf numFmtId="0" fontId="16" fillId="2" borderId="3" xfId="1" applyFont="1" applyFill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16" fillId="2" borderId="8" xfId="1" applyFont="1" applyFill="1" applyBorder="1" applyAlignment="1">
      <alignment horizontal="center"/>
    </xf>
    <xf numFmtId="0" fontId="16" fillId="2" borderId="9" xfId="1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4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4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7"/>
  <sheetViews>
    <sheetView view="pageBreakPreview" zoomScaleSheetLayoutView="100" workbookViewId="0">
      <selection activeCell="N16" sqref="N16"/>
    </sheetView>
  </sheetViews>
  <sheetFormatPr defaultRowHeight="22.5" customHeight="1" x14ac:dyDescent="0.25"/>
  <cols>
    <col min="1" max="1" width="4.5703125" style="57" customWidth="1"/>
    <col min="2" max="2" width="14.42578125" style="57" customWidth="1"/>
    <col min="3" max="3" width="13" style="57" customWidth="1"/>
    <col min="4" max="4" width="21.7109375" style="57" customWidth="1"/>
    <col min="5" max="5" width="5.140625" style="57" customWidth="1"/>
    <col min="6" max="6" width="17.140625" style="57" customWidth="1"/>
    <col min="7" max="7" width="6.42578125" style="57" customWidth="1"/>
    <col min="8" max="8" width="5" style="58" customWidth="1"/>
    <col min="9" max="12" width="6.140625" style="57" customWidth="1"/>
    <col min="13" max="13" width="7.42578125" style="57" customWidth="1"/>
    <col min="14" max="14" width="16.42578125" style="59" customWidth="1"/>
    <col min="15" max="15" width="10.140625" style="57" bestFit="1" customWidth="1"/>
    <col min="16" max="16384" width="9.140625" style="57"/>
  </cols>
  <sheetData>
    <row r="2" spans="2:15" ht="22.5" customHeight="1" x14ac:dyDescent="0.25">
      <c r="B2" s="57" t="s">
        <v>17</v>
      </c>
    </row>
    <row r="3" spans="2:15" ht="22.5" customHeight="1" x14ac:dyDescent="0.25">
      <c r="C3" s="57" t="s">
        <v>27</v>
      </c>
      <c r="F3" s="60"/>
    </row>
    <row r="4" spans="2:15" ht="22.5" customHeight="1" x14ac:dyDescent="0.25">
      <c r="B4" s="61" t="s">
        <v>0</v>
      </c>
      <c r="C4" s="61" t="s">
        <v>1</v>
      </c>
      <c r="D4" s="61" t="s">
        <v>2</v>
      </c>
      <c r="E4" s="61" t="s">
        <v>3</v>
      </c>
      <c r="F4" s="61" t="s">
        <v>4</v>
      </c>
      <c r="G4" s="94" t="s">
        <v>5</v>
      </c>
      <c r="H4" s="95"/>
      <c r="I4" s="94" t="s">
        <v>6</v>
      </c>
      <c r="J4" s="96"/>
      <c r="K4" s="97" t="s">
        <v>32</v>
      </c>
      <c r="L4" s="97"/>
      <c r="M4" s="62" t="s">
        <v>8</v>
      </c>
      <c r="N4" s="63" t="s">
        <v>9</v>
      </c>
    </row>
    <row r="5" spans="2:15" ht="22.5" customHeight="1" thickBot="1" x14ac:dyDescent="0.3">
      <c r="B5" s="90" t="s">
        <v>36</v>
      </c>
      <c r="C5" s="90"/>
      <c r="D5" s="90"/>
      <c r="E5" s="75" t="s">
        <v>39</v>
      </c>
      <c r="F5" s="69" t="s">
        <v>42</v>
      </c>
      <c r="G5" s="64">
        <v>55.12</v>
      </c>
      <c r="H5" s="65">
        <f t="shared" ref="H5:H7" si="0">(25*9/G5)</f>
        <v>4.0820029027576199</v>
      </c>
      <c r="I5" s="66">
        <v>9</v>
      </c>
      <c r="J5" s="65">
        <f t="shared" ref="J5:J7" si="1">(20*I5)/10</f>
        <v>18</v>
      </c>
      <c r="K5" s="67">
        <v>8.25</v>
      </c>
      <c r="L5" s="65">
        <f t="shared" ref="L5:L7" si="2">(25*9.5/K5)</f>
        <v>28.787878787878789</v>
      </c>
      <c r="M5" s="68">
        <f t="shared" ref="M5:M7" si="3">H5+J5+L5</f>
        <v>50.869881690636404</v>
      </c>
      <c r="N5" s="63" t="s">
        <v>90</v>
      </c>
      <c r="O5" s="60"/>
    </row>
    <row r="6" spans="2:15" ht="22.5" customHeight="1" thickBot="1" x14ac:dyDescent="0.3">
      <c r="B6" s="90" t="s">
        <v>37</v>
      </c>
      <c r="C6" s="90"/>
      <c r="D6" s="90"/>
      <c r="E6" s="75" t="s">
        <v>40</v>
      </c>
      <c r="F6" s="69" t="s">
        <v>42</v>
      </c>
      <c r="G6" s="64">
        <v>37.81</v>
      </c>
      <c r="H6" s="65">
        <f t="shared" si="0"/>
        <v>5.9508066649034648</v>
      </c>
      <c r="I6" s="66">
        <v>10</v>
      </c>
      <c r="J6" s="65">
        <f t="shared" si="1"/>
        <v>20</v>
      </c>
      <c r="K6" s="67">
        <v>9.5299999999999994</v>
      </c>
      <c r="L6" s="65">
        <f t="shared" si="2"/>
        <v>24.92130115424974</v>
      </c>
      <c r="M6" s="68">
        <f t="shared" si="3"/>
        <v>50.8721078191532</v>
      </c>
      <c r="N6" s="63" t="s">
        <v>90</v>
      </c>
      <c r="O6" s="60"/>
    </row>
    <row r="7" spans="2:15" ht="22.5" customHeight="1" thickBot="1" x14ac:dyDescent="0.3">
      <c r="B7" s="90" t="s">
        <v>38</v>
      </c>
      <c r="C7" s="90"/>
      <c r="D7" s="90"/>
      <c r="E7" s="75" t="s">
        <v>41</v>
      </c>
      <c r="F7" s="69" t="s">
        <v>42</v>
      </c>
      <c r="G7" s="64">
        <v>54.91</v>
      </c>
      <c r="H7" s="65">
        <f t="shared" si="0"/>
        <v>4.0976142779093063</v>
      </c>
      <c r="I7" s="66">
        <v>8.5</v>
      </c>
      <c r="J7" s="65">
        <f t="shared" si="1"/>
        <v>17</v>
      </c>
      <c r="K7" s="67">
        <v>8.7200000000000006</v>
      </c>
      <c r="L7" s="65">
        <f t="shared" si="2"/>
        <v>27.236238532110089</v>
      </c>
      <c r="M7" s="68">
        <f t="shared" si="3"/>
        <v>48.333852810019394</v>
      </c>
      <c r="N7" s="63" t="s">
        <v>91</v>
      </c>
      <c r="O7" s="60"/>
    </row>
    <row r="8" spans="2:15" ht="22.5" customHeight="1" x14ac:dyDescent="0.25">
      <c r="B8" s="89" t="s">
        <v>31</v>
      </c>
      <c r="C8" s="89"/>
      <c r="D8" s="89"/>
      <c r="E8" s="70"/>
    </row>
    <row r="10" spans="2:15" ht="22.5" customHeight="1" x14ac:dyDescent="0.25">
      <c r="B10" s="57" t="s">
        <v>17</v>
      </c>
    </row>
    <row r="11" spans="2:15" ht="22.5" customHeight="1" x14ac:dyDescent="0.25">
      <c r="F11" s="60"/>
    </row>
    <row r="12" spans="2:15" ht="22.5" customHeight="1" x14ac:dyDescent="0.25">
      <c r="C12" s="57" t="s">
        <v>28</v>
      </c>
      <c r="F12" s="60"/>
    </row>
    <row r="13" spans="2:15" ht="22.5" customHeight="1" x14ac:dyDescent="0.25">
      <c r="B13" s="71" t="s">
        <v>0</v>
      </c>
      <c r="C13" s="71" t="s">
        <v>1</v>
      </c>
      <c r="D13" s="71" t="s">
        <v>2</v>
      </c>
      <c r="E13" s="71" t="s">
        <v>3</v>
      </c>
      <c r="F13" s="71" t="s">
        <v>4</v>
      </c>
      <c r="G13" s="98" t="s">
        <v>5</v>
      </c>
      <c r="H13" s="99"/>
      <c r="I13" s="98" t="s">
        <v>6</v>
      </c>
      <c r="J13" s="99"/>
      <c r="K13" s="97" t="s">
        <v>32</v>
      </c>
      <c r="L13" s="97"/>
      <c r="M13" s="72" t="s">
        <v>11</v>
      </c>
      <c r="N13" s="73" t="s">
        <v>12</v>
      </c>
    </row>
    <row r="14" spans="2:15" ht="22.5" customHeight="1" thickBot="1" x14ac:dyDescent="0.3">
      <c r="B14" s="90" t="s">
        <v>33</v>
      </c>
      <c r="C14" s="90"/>
      <c r="D14" s="90"/>
      <c r="E14" s="56" t="s">
        <v>35</v>
      </c>
      <c r="F14" s="69" t="s">
        <v>42</v>
      </c>
      <c r="G14" s="74">
        <v>49.84</v>
      </c>
      <c r="H14" s="65">
        <f t="shared" ref="H14:H16" si="4">(25*13.8/G14)</f>
        <v>6.92215088282504</v>
      </c>
      <c r="I14" s="64">
        <v>6.5</v>
      </c>
      <c r="J14" s="65">
        <f t="shared" ref="J14:J16" si="5">(20*I14)/10</f>
        <v>13</v>
      </c>
      <c r="K14" s="67">
        <v>7.83</v>
      </c>
      <c r="L14" s="65">
        <f>(25*9/K14)</f>
        <v>28.735632183908045</v>
      </c>
      <c r="M14" s="68">
        <f t="shared" ref="M14:M16" si="6">H14+J14+L14</f>
        <v>48.657783066733089</v>
      </c>
      <c r="N14" s="63" t="s">
        <v>90</v>
      </c>
      <c r="O14" s="60"/>
    </row>
    <row r="15" spans="2:15" ht="22.5" customHeight="1" thickBot="1" x14ac:dyDescent="0.3">
      <c r="B15" s="91" t="s">
        <v>88</v>
      </c>
      <c r="C15" s="92"/>
      <c r="D15" s="93"/>
      <c r="E15" s="56" t="s">
        <v>40</v>
      </c>
      <c r="F15" s="69" t="s">
        <v>42</v>
      </c>
      <c r="G15" s="74">
        <v>49.84</v>
      </c>
      <c r="H15" s="65">
        <f t="shared" si="4"/>
        <v>6.92215088282504</v>
      </c>
      <c r="I15" s="64">
        <v>6.5</v>
      </c>
      <c r="J15" s="65">
        <f t="shared" ref="J15" si="7">(20*I15)/10</f>
        <v>13</v>
      </c>
      <c r="K15" s="67">
        <v>8.43</v>
      </c>
      <c r="L15" s="65">
        <f>(25*9/K15)</f>
        <v>26.690391459074736</v>
      </c>
      <c r="M15" s="68">
        <f t="shared" ref="M15" si="8">H15+J15+L15</f>
        <v>46.612542341899776</v>
      </c>
      <c r="N15" s="63" t="s">
        <v>91</v>
      </c>
      <c r="O15" s="60"/>
    </row>
    <row r="16" spans="2:15" ht="22.5" customHeight="1" thickBot="1" x14ac:dyDescent="0.3">
      <c r="B16" s="90" t="s">
        <v>34</v>
      </c>
      <c r="C16" s="90"/>
      <c r="D16" s="90"/>
      <c r="E16" s="56" t="s">
        <v>35</v>
      </c>
      <c r="F16" s="69" t="s">
        <v>42</v>
      </c>
      <c r="G16" s="79">
        <v>27.12</v>
      </c>
      <c r="H16" s="65">
        <f t="shared" si="4"/>
        <v>12.721238938053096</v>
      </c>
      <c r="I16" s="64">
        <v>6</v>
      </c>
      <c r="J16" s="65">
        <f t="shared" si="5"/>
        <v>12</v>
      </c>
      <c r="K16" s="67">
        <v>9.5</v>
      </c>
      <c r="L16" s="65">
        <f t="shared" ref="L16" si="9">(25*9/K16)</f>
        <v>23.684210526315791</v>
      </c>
      <c r="M16" s="68">
        <f t="shared" si="6"/>
        <v>48.405449464368886</v>
      </c>
      <c r="N16" s="63" t="s">
        <v>92</v>
      </c>
      <c r="O16" s="60"/>
    </row>
    <row r="17" spans="2:4" ht="22.5" customHeight="1" x14ac:dyDescent="0.25">
      <c r="B17" s="89" t="s">
        <v>31</v>
      </c>
      <c r="C17" s="89"/>
      <c r="D17" s="89"/>
    </row>
  </sheetData>
  <sortState ref="B5:O17">
    <sortCondition descending="1" ref="M5:M17"/>
  </sortState>
  <mergeCells count="14">
    <mergeCell ref="G4:H4"/>
    <mergeCell ref="I4:J4"/>
    <mergeCell ref="K4:L4"/>
    <mergeCell ref="B8:D8"/>
    <mergeCell ref="G13:H13"/>
    <mergeCell ref="I13:J13"/>
    <mergeCell ref="K13:L13"/>
    <mergeCell ref="B17:D17"/>
    <mergeCell ref="B14:D14"/>
    <mergeCell ref="B16:D16"/>
    <mergeCell ref="B5:D5"/>
    <mergeCell ref="B6:D6"/>
    <mergeCell ref="B7:D7"/>
    <mergeCell ref="B15:D15"/>
  </mergeCells>
  <pageMargins left="0.7" right="0.7" top="0.75" bottom="0.75" header="0.3" footer="0.3"/>
  <pageSetup paperSize="9" scale="96" orientation="landscape" r:id="rId1"/>
  <rowBreaks count="1" manualBreakCount="1">
    <brk id="9" max="16383" man="1"/>
  </rowBreaks>
  <ignoredErrors>
    <ignoredError sqref="H1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view="pageBreakPreview" zoomScale="96" zoomScaleSheetLayoutView="96" workbookViewId="0">
      <selection activeCell="F45" sqref="F45"/>
    </sheetView>
  </sheetViews>
  <sheetFormatPr defaultRowHeight="15" x14ac:dyDescent="0.25"/>
  <cols>
    <col min="1" max="1" width="4.5703125" customWidth="1"/>
    <col min="2" max="2" width="14.42578125" customWidth="1"/>
    <col min="3" max="3" width="11.5703125" customWidth="1"/>
    <col min="4" max="4" width="17.140625" customWidth="1"/>
    <col min="5" max="5" width="4.5703125" customWidth="1"/>
    <col min="6" max="6" width="13.5703125" customWidth="1"/>
    <col min="7" max="7" width="6.42578125" customWidth="1"/>
    <col min="8" max="8" width="6" style="2" customWidth="1"/>
    <col min="9" max="12" width="6.140625" customWidth="1"/>
    <col min="13" max="13" width="5.42578125" customWidth="1"/>
    <col min="14" max="14" width="21.85546875" style="51" customWidth="1"/>
    <col min="15" max="15" width="10.5703125" bestFit="1" customWidth="1"/>
  </cols>
  <sheetData>
    <row r="2" spans="2:15" x14ac:dyDescent="0.25">
      <c r="B2" t="s">
        <v>17</v>
      </c>
    </row>
    <row r="3" spans="2:15" x14ac:dyDescent="0.25">
      <c r="C3" t="s">
        <v>29</v>
      </c>
      <c r="F3" s="1"/>
    </row>
    <row r="4" spans="2:15" x14ac:dyDescent="0.25">
      <c r="B4" s="55" t="s">
        <v>0</v>
      </c>
      <c r="C4" s="55" t="s">
        <v>1</v>
      </c>
      <c r="D4" s="55" t="s">
        <v>2</v>
      </c>
      <c r="E4" s="4" t="s">
        <v>3</v>
      </c>
      <c r="F4" s="3" t="s">
        <v>4</v>
      </c>
      <c r="G4" s="104" t="s">
        <v>5</v>
      </c>
      <c r="H4" s="105"/>
      <c r="I4" s="104" t="s">
        <v>6</v>
      </c>
      <c r="J4" s="106"/>
      <c r="K4" s="107" t="s">
        <v>32</v>
      </c>
      <c r="L4" s="107"/>
      <c r="M4" s="5" t="s">
        <v>8</v>
      </c>
      <c r="N4" s="52" t="s">
        <v>9</v>
      </c>
    </row>
    <row r="5" spans="2:15" ht="18.75" x14ac:dyDescent="0.25">
      <c r="B5" s="100" t="s">
        <v>43</v>
      </c>
      <c r="C5" s="100"/>
      <c r="D5" s="100"/>
      <c r="E5" s="8" t="s">
        <v>49</v>
      </c>
      <c r="F5" s="13" t="s">
        <v>51</v>
      </c>
      <c r="G5" s="11">
        <v>45.03</v>
      </c>
      <c r="H5" s="10">
        <f t="shared" ref="H5:H10" si="0">(25*9/G5)</f>
        <v>4.9966688874083944</v>
      </c>
      <c r="I5" s="11">
        <v>9</v>
      </c>
      <c r="J5" s="10">
        <f t="shared" ref="J5:J6" si="1">(20*I5)/10</f>
        <v>18</v>
      </c>
      <c r="K5" s="29">
        <v>8.25</v>
      </c>
      <c r="L5" s="10">
        <f t="shared" ref="L5:L10" si="2">(25*9.5/K5)</f>
        <v>28.787878787878789</v>
      </c>
      <c r="M5" s="12">
        <f t="shared" ref="M5:M6" si="3">J5+L5+H5</f>
        <v>51.784547675287186</v>
      </c>
      <c r="N5" s="52" t="s">
        <v>90</v>
      </c>
      <c r="O5" s="1"/>
    </row>
    <row r="6" spans="2:15" ht="18.75" x14ac:dyDescent="0.25">
      <c r="B6" s="100" t="s">
        <v>44</v>
      </c>
      <c r="C6" s="100"/>
      <c r="D6" s="100"/>
      <c r="E6" s="13" t="s">
        <v>49</v>
      </c>
      <c r="F6" s="13" t="s">
        <v>51</v>
      </c>
      <c r="G6" s="11">
        <v>43.25</v>
      </c>
      <c r="H6" s="10">
        <f t="shared" si="0"/>
        <v>5.202312138728324</v>
      </c>
      <c r="I6" s="11">
        <v>8</v>
      </c>
      <c r="J6" s="10">
        <f t="shared" si="1"/>
        <v>16</v>
      </c>
      <c r="K6" s="29">
        <v>8.6199999999999992</v>
      </c>
      <c r="L6" s="10">
        <f t="shared" si="2"/>
        <v>27.552204176334108</v>
      </c>
      <c r="M6" s="12">
        <f t="shared" si="3"/>
        <v>48.754516315062432</v>
      </c>
      <c r="N6" s="52" t="s">
        <v>91</v>
      </c>
      <c r="O6" s="1"/>
    </row>
    <row r="7" spans="2:15" ht="18.75" x14ac:dyDescent="0.25">
      <c r="B7" s="100" t="s">
        <v>45</v>
      </c>
      <c r="C7" s="100"/>
      <c r="D7" s="100"/>
      <c r="E7" s="8" t="s">
        <v>50</v>
      </c>
      <c r="F7" s="13" t="s">
        <v>51</v>
      </c>
      <c r="G7" s="11">
        <v>36.75</v>
      </c>
      <c r="H7" s="10">
        <f t="shared" si="0"/>
        <v>6.1224489795918364</v>
      </c>
      <c r="I7" s="11">
        <v>7</v>
      </c>
      <c r="J7" s="10">
        <f t="shared" ref="J7:J10" si="4">(20*I7)/10</f>
        <v>14</v>
      </c>
      <c r="K7" s="29">
        <v>7.81</v>
      </c>
      <c r="L7" s="10">
        <f t="shared" si="2"/>
        <v>30.409731113956468</v>
      </c>
      <c r="M7" s="12">
        <f t="shared" ref="M7:M10" si="5">J7+L7+H7</f>
        <v>50.532180093548305</v>
      </c>
      <c r="N7" s="52" t="s">
        <v>92</v>
      </c>
    </row>
    <row r="8" spans="2:15" ht="18.75" x14ac:dyDescent="0.25">
      <c r="B8" s="100" t="s">
        <v>46</v>
      </c>
      <c r="C8" s="100"/>
      <c r="D8" s="100"/>
      <c r="E8" s="13" t="s">
        <v>50</v>
      </c>
      <c r="F8" s="13" t="s">
        <v>51</v>
      </c>
      <c r="G8" s="11">
        <v>36.47</v>
      </c>
      <c r="H8" s="10">
        <f t="shared" si="0"/>
        <v>6.1694543460378393</v>
      </c>
      <c r="I8" s="11">
        <v>6</v>
      </c>
      <c r="J8" s="10">
        <f t="shared" si="4"/>
        <v>12</v>
      </c>
      <c r="K8" s="29">
        <v>8.75</v>
      </c>
      <c r="L8" s="10">
        <f t="shared" si="2"/>
        <v>27.142857142857142</v>
      </c>
      <c r="M8" s="12">
        <f t="shared" si="5"/>
        <v>45.312311488894977</v>
      </c>
      <c r="N8" s="52" t="s">
        <v>91</v>
      </c>
    </row>
    <row r="9" spans="2:15" ht="18.75" x14ac:dyDescent="0.25">
      <c r="B9" s="100" t="s">
        <v>47</v>
      </c>
      <c r="C9" s="100"/>
      <c r="D9" s="100"/>
      <c r="E9" s="8" t="s">
        <v>50</v>
      </c>
      <c r="F9" s="13" t="s">
        <v>51</v>
      </c>
      <c r="G9" s="11">
        <v>53.59</v>
      </c>
      <c r="H9" s="10">
        <f t="shared" si="0"/>
        <v>4.198544504571748</v>
      </c>
      <c r="I9" s="11">
        <v>6</v>
      </c>
      <c r="J9" s="10">
        <f t="shared" si="4"/>
        <v>12</v>
      </c>
      <c r="K9" s="29">
        <v>8.31</v>
      </c>
      <c r="L9" s="10">
        <f t="shared" si="2"/>
        <v>28.580024067388688</v>
      </c>
      <c r="M9" s="12">
        <f t="shared" si="5"/>
        <v>44.778568571960442</v>
      </c>
      <c r="N9" s="52" t="s">
        <v>91</v>
      </c>
    </row>
    <row r="10" spans="2:15" ht="18.75" x14ac:dyDescent="0.25">
      <c r="B10" s="100" t="s">
        <v>48</v>
      </c>
      <c r="C10" s="100"/>
      <c r="D10" s="100"/>
      <c r="E10" s="13" t="s">
        <v>50</v>
      </c>
      <c r="F10" s="13" t="s">
        <v>51</v>
      </c>
      <c r="G10" s="11">
        <v>33.31</v>
      </c>
      <c r="H10" s="10">
        <f t="shared" si="0"/>
        <v>6.7547283098168718</v>
      </c>
      <c r="I10" s="11">
        <v>7</v>
      </c>
      <c r="J10" s="10">
        <f t="shared" si="4"/>
        <v>14</v>
      </c>
      <c r="K10" s="29">
        <v>8.31</v>
      </c>
      <c r="L10" s="10">
        <f t="shared" si="2"/>
        <v>28.580024067388688</v>
      </c>
      <c r="M10" s="12">
        <f t="shared" si="5"/>
        <v>49.334752377205561</v>
      </c>
      <c r="N10" s="52" t="s">
        <v>92</v>
      </c>
    </row>
    <row r="11" spans="2:15" x14ac:dyDescent="0.25">
      <c r="B11" s="108" t="s">
        <v>10</v>
      </c>
      <c r="C11" s="108"/>
      <c r="D11" s="108"/>
      <c r="E11" s="15"/>
    </row>
    <row r="13" spans="2:15" x14ac:dyDescent="0.25">
      <c r="B13" t="s">
        <v>17</v>
      </c>
    </row>
    <row r="14" spans="2:15" ht="14.45" x14ac:dyDescent="0.3">
      <c r="F14" s="1"/>
    </row>
    <row r="15" spans="2:15" x14ac:dyDescent="0.25">
      <c r="C15" t="s">
        <v>30</v>
      </c>
      <c r="F15" s="1"/>
    </row>
    <row r="16" spans="2:15" x14ac:dyDescent="0.25">
      <c r="B16" s="16" t="s">
        <v>0</v>
      </c>
      <c r="C16" s="16" t="s">
        <v>1</v>
      </c>
      <c r="D16" s="16" t="s">
        <v>2</v>
      </c>
      <c r="E16" s="17" t="s">
        <v>3</v>
      </c>
      <c r="F16" s="16" t="s">
        <v>4</v>
      </c>
      <c r="G16" s="109" t="s">
        <v>5</v>
      </c>
      <c r="H16" s="110"/>
      <c r="I16" s="109" t="s">
        <v>6</v>
      </c>
      <c r="J16" s="110"/>
      <c r="K16" s="107" t="s">
        <v>32</v>
      </c>
      <c r="L16" s="107"/>
      <c r="M16" s="18" t="s">
        <v>11</v>
      </c>
      <c r="N16" s="51" t="s">
        <v>12</v>
      </c>
    </row>
    <row r="17" spans="2:15" ht="18.75" x14ac:dyDescent="0.25">
      <c r="B17" s="100" t="s">
        <v>52</v>
      </c>
      <c r="C17" s="100"/>
      <c r="D17" s="100"/>
      <c r="E17" s="14" t="s">
        <v>49</v>
      </c>
      <c r="F17" s="13" t="s">
        <v>51</v>
      </c>
      <c r="G17" s="42">
        <v>46.59</v>
      </c>
      <c r="H17" s="10">
        <f>(25*13.8/G17)</f>
        <v>7.4050225370251122</v>
      </c>
      <c r="I17" s="9">
        <v>6</v>
      </c>
      <c r="J17" s="10">
        <f t="shared" ref="J17:J26" si="6">(20*I17)/10</f>
        <v>12</v>
      </c>
      <c r="K17" s="29">
        <v>8.07</v>
      </c>
      <c r="L17" s="10">
        <f>(25*9/K17)</f>
        <v>27.881040892193308</v>
      </c>
      <c r="M17" s="12">
        <f t="shared" ref="M17:M26" si="7">J17+L17+H17</f>
        <v>47.286063429218423</v>
      </c>
      <c r="N17" s="52" t="s">
        <v>91</v>
      </c>
      <c r="O17" s="1"/>
    </row>
    <row r="18" spans="2:15" ht="18.75" x14ac:dyDescent="0.25">
      <c r="B18" s="100" t="s">
        <v>53</v>
      </c>
      <c r="C18" s="100"/>
      <c r="D18" s="100"/>
      <c r="E18" s="14" t="s">
        <v>50</v>
      </c>
      <c r="F18" s="13" t="s">
        <v>51</v>
      </c>
      <c r="G18" s="42">
        <v>57.38</v>
      </c>
      <c r="H18" s="10">
        <f t="shared" ref="H18:H36" si="8">(25*13.8/G18)</f>
        <v>6.0125479261066568</v>
      </c>
      <c r="I18" s="9">
        <v>7.5</v>
      </c>
      <c r="J18" s="10">
        <f t="shared" si="6"/>
        <v>15</v>
      </c>
      <c r="K18" s="29">
        <v>6.82</v>
      </c>
      <c r="L18" s="10">
        <f t="shared" ref="L18:L36" si="9">(25*9/K18)</f>
        <v>32.991202346041057</v>
      </c>
      <c r="M18" s="12">
        <f t="shared" si="7"/>
        <v>54.003750272147713</v>
      </c>
      <c r="N18" s="52" t="s">
        <v>90</v>
      </c>
      <c r="O18" s="1"/>
    </row>
    <row r="19" spans="2:15" ht="18.75" x14ac:dyDescent="0.25">
      <c r="B19" s="100" t="s">
        <v>54</v>
      </c>
      <c r="C19" s="100"/>
      <c r="D19" s="100"/>
      <c r="E19" s="14" t="s">
        <v>50</v>
      </c>
      <c r="F19" s="13" t="s">
        <v>51</v>
      </c>
      <c r="G19" s="42">
        <v>39.590000000000003</v>
      </c>
      <c r="H19" s="10">
        <f t="shared" si="8"/>
        <v>8.7143217984339465</v>
      </c>
      <c r="I19" s="9">
        <v>7</v>
      </c>
      <c r="J19" s="10">
        <f t="shared" si="6"/>
        <v>14</v>
      </c>
      <c r="K19" s="29">
        <v>8.9600000000000009</v>
      </c>
      <c r="L19" s="10">
        <f t="shared" si="9"/>
        <v>25.111607142857139</v>
      </c>
      <c r="M19" s="12">
        <f t="shared" si="7"/>
        <v>47.825928941291082</v>
      </c>
      <c r="N19" s="52" t="s">
        <v>91</v>
      </c>
      <c r="O19" s="1"/>
    </row>
    <row r="20" spans="2:15" ht="18.75" x14ac:dyDescent="0.25">
      <c r="B20" s="101" t="s">
        <v>58</v>
      </c>
      <c r="C20" s="102"/>
      <c r="D20" s="103"/>
      <c r="E20" s="14" t="s">
        <v>57</v>
      </c>
      <c r="F20" s="13" t="s">
        <v>51</v>
      </c>
      <c r="G20" s="42">
        <v>37.049999999999997</v>
      </c>
      <c r="H20" s="10">
        <f t="shared" ref="H20" si="10">(25*13.8/G20)</f>
        <v>9.3117408906882595</v>
      </c>
      <c r="I20" s="9">
        <v>7.5</v>
      </c>
      <c r="J20" s="10">
        <f t="shared" ref="J20" si="11">(20*I20)/10</f>
        <v>15</v>
      </c>
      <c r="K20" s="29">
        <v>8.65</v>
      </c>
      <c r="L20" s="10">
        <f t="shared" ref="L20" si="12">(25*9/K20)</f>
        <v>26.011560693641616</v>
      </c>
      <c r="M20" s="12">
        <f t="shared" ref="M20" si="13">J20+L20+H20</f>
        <v>50.323301584329869</v>
      </c>
      <c r="N20" s="52" t="s">
        <v>92</v>
      </c>
      <c r="O20" s="1"/>
    </row>
    <row r="21" spans="2:15" ht="18.75" x14ac:dyDescent="0.25">
      <c r="B21" s="100" t="s">
        <v>55</v>
      </c>
      <c r="C21" s="100"/>
      <c r="D21" s="100"/>
      <c r="E21" s="14" t="s">
        <v>57</v>
      </c>
      <c r="F21" s="13" t="s">
        <v>51</v>
      </c>
      <c r="G21" s="30">
        <v>40.340000000000003</v>
      </c>
      <c r="H21" s="10">
        <f t="shared" si="8"/>
        <v>8.5523054040654429</v>
      </c>
      <c r="I21" s="22">
        <v>6.5</v>
      </c>
      <c r="J21" s="10">
        <f t="shared" si="6"/>
        <v>13</v>
      </c>
      <c r="K21" s="29">
        <v>8.19</v>
      </c>
      <c r="L21" s="10">
        <f t="shared" si="9"/>
        <v>27.472527472527474</v>
      </c>
      <c r="M21" s="12">
        <f t="shared" si="7"/>
        <v>49.024832876592917</v>
      </c>
      <c r="N21" s="52" t="s">
        <v>91</v>
      </c>
      <c r="O21" s="1"/>
    </row>
    <row r="22" spans="2:15" ht="18.75" x14ac:dyDescent="0.25">
      <c r="B22" s="100" t="s">
        <v>56</v>
      </c>
      <c r="C22" s="100"/>
      <c r="D22" s="100"/>
      <c r="E22" s="14" t="s">
        <v>57</v>
      </c>
      <c r="F22" s="13" t="s">
        <v>51</v>
      </c>
      <c r="G22" s="11">
        <v>41.93</v>
      </c>
      <c r="H22" s="10">
        <f t="shared" si="8"/>
        <v>8.2279990460290957</v>
      </c>
      <c r="I22" s="9">
        <v>6</v>
      </c>
      <c r="J22" s="10">
        <f t="shared" si="6"/>
        <v>12</v>
      </c>
      <c r="K22" s="29">
        <v>7.53</v>
      </c>
      <c r="L22" s="10">
        <f t="shared" si="9"/>
        <v>29.880478087649401</v>
      </c>
      <c r="M22" s="12">
        <f t="shared" si="7"/>
        <v>50.108477133678498</v>
      </c>
      <c r="N22" s="52" t="s">
        <v>92</v>
      </c>
      <c r="O22" s="1"/>
    </row>
    <row r="23" spans="2:15" ht="2.25" customHeight="1" x14ac:dyDescent="0.25">
      <c r="B23" s="5"/>
      <c r="C23" s="5"/>
      <c r="D23" s="50"/>
      <c r="E23" s="5"/>
      <c r="F23" s="19"/>
      <c r="G23" s="42"/>
      <c r="H23" s="10" t="e">
        <f t="shared" si="8"/>
        <v>#DIV/0!</v>
      </c>
      <c r="I23" s="9"/>
      <c r="J23" s="10">
        <f t="shared" si="6"/>
        <v>0</v>
      </c>
      <c r="K23" s="29"/>
      <c r="L23" s="10" t="e">
        <f t="shared" si="9"/>
        <v>#DIV/0!</v>
      </c>
      <c r="M23" s="12" t="e">
        <f t="shared" si="7"/>
        <v>#DIV/0!</v>
      </c>
      <c r="N23" s="52"/>
      <c r="O23" s="1"/>
    </row>
    <row r="24" spans="2:15" ht="15.75" hidden="1" x14ac:dyDescent="0.25">
      <c r="B24" s="19"/>
      <c r="C24" s="19"/>
      <c r="D24" s="48"/>
      <c r="E24" s="14"/>
      <c r="F24" s="19"/>
      <c r="G24" s="42"/>
      <c r="H24" s="10" t="e">
        <f t="shared" si="8"/>
        <v>#DIV/0!</v>
      </c>
      <c r="I24" s="9"/>
      <c r="J24" s="10">
        <f t="shared" si="6"/>
        <v>0</v>
      </c>
      <c r="K24" s="29"/>
      <c r="L24" s="10" t="e">
        <f t="shared" si="9"/>
        <v>#DIV/0!</v>
      </c>
      <c r="M24" s="12" t="e">
        <f t="shared" si="7"/>
        <v>#DIV/0!</v>
      </c>
      <c r="N24" s="52"/>
      <c r="O24" s="1"/>
    </row>
    <row r="25" spans="2:15" ht="15.75" hidden="1" x14ac:dyDescent="0.25">
      <c r="B25" s="19"/>
      <c r="C25" s="19"/>
      <c r="D25" s="49"/>
      <c r="E25" s="14"/>
      <c r="F25" s="19"/>
      <c r="G25" s="42"/>
      <c r="H25" s="10" t="e">
        <f t="shared" si="8"/>
        <v>#DIV/0!</v>
      </c>
      <c r="I25" s="9"/>
      <c r="J25" s="10">
        <f t="shared" si="6"/>
        <v>0</v>
      </c>
      <c r="K25" s="29"/>
      <c r="L25" s="10" t="e">
        <f t="shared" si="9"/>
        <v>#DIV/0!</v>
      </c>
      <c r="M25" s="12" t="e">
        <f t="shared" si="7"/>
        <v>#DIV/0!</v>
      </c>
      <c r="N25" s="52"/>
      <c r="O25" s="1"/>
    </row>
    <row r="26" spans="2:15" hidden="1" x14ac:dyDescent="0.25">
      <c r="B26" s="20"/>
      <c r="C26" s="20"/>
      <c r="D26" s="20"/>
      <c r="E26" s="21"/>
      <c r="F26" s="19"/>
      <c r="G26" s="43"/>
      <c r="H26" s="10" t="e">
        <f t="shared" si="8"/>
        <v>#DIV/0!</v>
      </c>
      <c r="I26" s="9"/>
      <c r="J26" s="10">
        <f t="shared" si="6"/>
        <v>0</v>
      </c>
      <c r="K26" s="29"/>
      <c r="L26" s="10" t="e">
        <f t="shared" si="9"/>
        <v>#DIV/0!</v>
      </c>
      <c r="M26" s="12" t="e">
        <f t="shared" si="7"/>
        <v>#DIV/0!</v>
      </c>
      <c r="N26" s="52"/>
      <c r="O26" s="1"/>
    </row>
    <row r="27" spans="2:15" hidden="1" x14ac:dyDescent="0.25">
      <c r="B27" s="5"/>
      <c r="C27" s="5"/>
      <c r="D27" s="5"/>
      <c r="E27" s="5"/>
      <c r="F27" s="23"/>
      <c r="G27" s="11"/>
      <c r="H27" s="10" t="e">
        <f t="shared" si="8"/>
        <v>#DIV/0!</v>
      </c>
      <c r="I27" s="9"/>
      <c r="J27" s="10">
        <f t="shared" ref="J27:J36" si="14">(20*I27)/10</f>
        <v>0</v>
      </c>
      <c r="K27" s="29"/>
      <c r="L27" s="10" t="e">
        <f t="shared" si="9"/>
        <v>#DIV/0!</v>
      </c>
      <c r="M27" s="12" t="e">
        <f t="shared" ref="M27:M36" si="15">J27+L27+H27</f>
        <v>#DIV/0!</v>
      </c>
      <c r="N27" s="52"/>
    </row>
    <row r="28" spans="2:15" ht="15.75" hidden="1" x14ac:dyDescent="0.25">
      <c r="B28" s="19"/>
      <c r="C28" s="19"/>
      <c r="D28" s="19"/>
      <c r="E28" s="14"/>
      <c r="F28" s="19"/>
      <c r="G28" s="42"/>
      <c r="H28" s="10" t="e">
        <f t="shared" si="8"/>
        <v>#DIV/0!</v>
      </c>
      <c r="I28" s="9"/>
      <c r="J28" s="10">
        <f t="shared" si="14"/>
        <v>0</v>
      </c>
      <c r="K28" s="29"/>
      <c r="L28" s="10" t="e">
        <f t="shared" si="9"/>
        <v>#DIV/0!</v>
      </c>
      <c r="M28" s="12" t="e">
        <f t="shared" si="15"/>
        <v>#DIV/0!</v>
      </c>
      <c r="N28" s="52"/>
    </row>
    <row r="29" spans="2:15" ht="15.75" hidden="1" x14ac:dyDescent="0.25">
      <c r="B29" s="19"/>
      <c r="C29" s="19"/>
      <c r="D29" s="19"/>
      <c r="E29" s="14"/>
      <c r="F29" s="19"/>
      <c r="G29" s="43"/>
      <c r="H29" s="10" t="e">
        <f t="shared" si="8"/>
        <v>#DIV/0!</v>
      </c>
      <c r="I29" s="9"/>
      <c r="J29" s="10">
        <f t="shared" si="14"/>
        <v>0</v>
      </c>
      <c r="K29" s="29"/>
      <c r="L29" s="10" t="e">
        <f t="shared" si="9"/>
        <v>#DIV/0!</v>
      </c>
      <c r="M29" s="12" t="e">
        <f t="shared" si="15"/>
        <v>#DIV/0!</v>
      </c>
      <c r="N29" s="52"/>
    </row>
    <row r="30" spans="2:15" ht="15.75" hidden="1" x14ac:dyDescent="0.25">
      <c r="B30" s="19"/>
      <c r="C30" s="19"/>
      <c r="D30" s="19"/>
      <c r="E30" s="14"/>
      <c r="F30" s="19"/>
      <c r="G30" s="42"/>
      <c r="H30" s="10" t="e">
        <f t="shared" si="8"/>
        <v>#DIV/0!</v>
      </c>
      <c r="I30" s="9"/>
      <c r="J30" s="10">
        <f t="shared" si="14"/>
        <v>0</v>
      </c>
      <c r="K30" s="29"/>
      <c r="L30" s="10" t="e">
        <f t="shared" si="9"/>
        <v>#DIV/0!</v>
      </c>
      <c r="M30" s="12" t="e">
        <f t="shared" si="15"/>
        <v>#DIV/0!</v>
      </c>
      <c r="N30" s="52"/>
    </row>
    <row r="31" spans="2:15" ht="15.75" hidden="1" x14ac:dyDescent="0.25">
      <c r="B31" s="19"/>
      <c r="C31" s="19"/>
      <c r="D31" s="19"/>
      <c r="E31" s="14"/>
      <c r="F31" s="19"/>
      <c r="G31" s="42"/>
      <c r="H31" s="10" t="e">
        <f t="shared" si="8"/>
        <v>#DIV/0!</v>
      </c>
      <c r="I31" s="9"/>
      <c r="J31" s="10">
        <f t="shared" si="14"/>
        <v>0</v>
      </c>
      <c r="K31" s="29"/>
      <c r="L31" s="10" t="e">
        <f t="shared" si="9"/>
        <v>#DIV/0!</v>
      </c>
      <c r="M31" s="12" t="e">
        <f t="shared" si="15"/>
        <v>#DIV/0!</v>
      </c>
      <c r="N31" s="52"/>
    </row>
    <row r="32" spans="2:15" ht="15.75" hidden="1" x14ac:dyDescent="0.25">
      <c r="B32" s="19"/>
      <c r="C32" s="19"/>
      <c r="D32" s="19"/>
      <c r="E32" s="14"/>
      <c r="F32" s="19"/>
      <c r="G32" s="42"/>
      <c r="H32" s="10" t="e">
        <f t="shared" si="8"/>
        <v>#DIV/0!</v>
      </c>
      <c r="I32" s="9"/>
      <c r="J32" s="10">
        <f t="shared" si="14"/>
        <v>0</v>
      </c>
      <c r="K32" s="29"/>
      <c r="L32" s="10" t="e">
        <f t="shared" si="9"/>
        <v>#DIV/0!</v>
      </c>
      <c r="M32" s="12" t="e">
        <f t="shared" si="15"/>
        <v>#DIV/0!</v>
      </c>
      <c r="N32" s="52"/>
    </row>
    <row r="33" spans="2:14" ht="15.75" hidden="1" x14ac:dyDescent="0.25">
      <c r="B33" s="19"/>
      <c r="C33" s="19"/>
      <c r="D33" s="19"/>
      <c r="E33" s="14"/>
      <c r="F33" s="19"/>
      <c r="G33" s="42"/>
      <c r="H33" s="10" t="e">
        <f t="shared" si="8"/>
        <v>#DIV/0!</v>
      </c>
      <c r="I33" s="9"/>
      <c r="J33" s="10">
        <f t="shared" si="14"/>
        <v>0</v>
      </c>
      <c r="K33" s="29"/>
      <c r="L33" s="10" t="e">
        <f t="shared" si="9"/>
        <v>#DIV/0!</v>
      </c>
      <c r="M33" s="12" t="e">
        <f t="shared" si="15"/>
        <v>#DIV/0!</v>
      </c>
      <c r="N33" s="52"/>
    </row>
    <row r="34" spans="2:14" ht="15.75" hidden="1" x14ac:dyDescent="0.25">
      <c r="B34" s="19"/>
      <c r="C34" s="19"/>
      <c r="D34" s="19"/>
      <c r="E34" s="14"/>
      <c r="F34" s="19"/>
      <c r="G34" s="42"/>
      <c r="H34" s="10" t="e">
        <f t="shared" si="8"/>
        <v>#DIV/0!</v>
      </c>
      <c r="I34" s="9"/>
      <c r="J34" s="10">
        <f t="shared" si="14"/>
        <v>0</v>
      </c>
      <c r="K34" s="29"/>
      <c r="L34" s="10" t="e">
        <f t="shared" si="9"/>
        <v>#DIV/0!</v>
      </c>
      <c r="M34" s="12" t="e">
        <f t="shared" si="15"/>
        <v>#DIV/0!</v>
      </c>
      <c r="N34" s="52"/>
    </row>
    <row r="35" spans="2:14" ht="15.75" hidden="1" x14ac:dyDescent="0.25">
      <c r="B35" s="19"/>
      <c r="C35" s="19"/>
      <c r="D35" s="19"/>
      <c r="E35" s="14"/>
      <c r="F35" s="24"/>
      <c r="G35" s="43"/>
      <c r="H35" s="10" t="e">
        <f t="shared" si="8"/>
        <v>#DIV/0!</v>
      </c>
      <c r="I35" s="9"/>
      <c r="J35" s="10">
        <f t="shared" si="14"/>
        <v>0</v>
      </c>
      <c r="K35" s="29"/>
      <c r="L35" s="10" t="e">
        <f t="shared" si="9"/>
        <v>#DIV/0!</v>
      </c>
      <c r="M35" s="12" t="e">
        <f t="shared" si="15"/>
        <v>#DIV/0!</v>
      </c>
      <c r="N35" s="52"/>
    </row>
    <row r="36" spans="2:14" ht="15.75" hidden="1" x14ac:dyDescent="0.25">
      <c r="B36" s="19"/>
      <c r="C36" s="19"/>
      <c r="D36" s="19"/>
      <c r="E36" s="14"/>
      <c r="F36" s="19"/>
      <c r="G36" s="43"/>
      <c r="H36" s="10" t="e">
        <f t="shared" si="8"/>
        <v>#DIV/0!</v>
      </c>
      <c r="I36" s="9"/>
      <c r="J36" s="10">
        <f t="shared" si="14"/>
        <v>0</v>
      </c>
      <c r="K36" s="29"/>
      <c r="L36" s="10" t="e">
        <f t="shared" si="9"/>
        <v>#DIV/0!</v>
      </c>
      <c r="M36" s="12" t="e">
        <f t="shared" si="15"/>
        <v>#DIV/0!</v>
      </c>
      <c r="N36" s="52"/>
    </row>
  </sheetData>
  <sortState ref="B2:N11">
    <sortCondition descending="1" ref="M30:M39"/>
  </sortState>
  <mergeCells count="19">
    <mergeCell ref="G4:H4"/>
    <mergeCell ref="I4:J4"/>
    <mergeCell ref="K4:L4"/>
    <mergeCell ref="B11:D11"/>
    <mergeCell ref="G16:H16"/>
    <mergeCell ref="I16:J16"/>
    <mergeCell ref="K16:L16"/>
    <mergeCell ref="B5:D5"/>
    <mergeCell ref="B6:D6"/>
    <mergeCell ref="B7:D7"/>
    <mergeCell ref="B8:D8"/>
    <mergeCell ref="B9:D9"/>
    <mergeCell ref="B21:D21"/>
    <mergeCell ref="B22:D22"/>
    <mergeCell ref="B20:D20"/>
    <mergeCell ref="B10:D10"/>
    <mergeCell ref="B17:D17"/>
    <mergeCell ref="B18:D18"/>
    <mergeCell ref="B19:D19"/>
  </mergeCells>
  <pageMargins left="0.7" right="0.7" top="0.75" bottom="0.75" header="0.3" footer="0.3"/>
  <pageSetup paperSize="9" orientation="landscape" r:id="rId1"/>
  <rowBreaks count="1" manualBreakCount="1">
    <brk id="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"/>
  <sheetViews>
    <sheetView view="pageBreakPreview" zoomScale="98" zoomScaleSheetLayoutView="98" workbookViewId="0">
      <selection activeCell="O27" sqref="O27:O28"/>
    </sheetView>
  </sheetViews>
  <sheetFormatPr defaultRowHeight="15" x14ac:dyDescent="0.25"/>
  <cols>
    <col min="1" max="1" width="4.5703125" customWidth="1"/>
    <col min="2" max="2" width="14.42578125" customWidth="1"/>
    <col min="3" max="3" width="11.85546875" customWidth="1"/>
    <col min="4" max="4" width="16.7109375" customWidth="1"/>
    <col min="5" max="5" width="6.5703125" customWidth="1"/>
    <col min="6" max="6" width="17.140625" customWidth="1"/>
    <col min="7" max="7" width="6.42578125" customWidth="1"/>
    <col min="8" max="8" width="6" style="2" customWidth="1"/>
    <col min="9" max="12" width="6.140625" customWidth="1"/>
    <col min="13" max="13" width="5.7109375" customWidth="1"/>
    <col min="14" max="14" width="6.7109375" style="2" customWidth="1"/>
    <col min="15" max="15" width="5.42578125" customWidth="1"/>
    <col min="16" max="16" width="13.7109375" customWidth="1"/>
    <col min="17" max="17" width="10.28515625" hidden="1" customWidth="1"/>
  </cols>
  <sheetData>
    <row r="2" spans="2:17" x14ac:dyDescent="0.25">
      <c r="B2" t="s">
        <v>17</v>
      </c>
    </row>
    <row r="3" spans="2:17" x14ac:dyDescent="0.25">
      <c r="C3" t="s">
        <v>13</v>
      </c>
      <c r="F3" s="1"/>
    </row>
    <row r="4" spans="2:17" x14ac:dyDescent="0.25">
      <c r="B4" s="16" t="s">
        <v>0</v>
      </c>
      <c r="C4" s="16" t="s">
        <v>1</v>
      </c>
      <c r="D4" s="16" t="s">
        <v>2</v>
      </c>
      <c r="E4" s="17" t="s">
        <v>3</v>
      </c>
      <c r="F4" s="16" t="s">
        <v>4</v>
      </c>
      <c r="G4" s="117" t="s">
        <v>5</v>
      </c>
      <c r="H4" s="110"/>
      <c r="I4" s="117" t="s">
        <v>6</v>
      </c>
      <c r="J4" s="118"/>
      <c r="K4" s="116" t="s">
        <v>32</v>
      </c>
      <c r="L4" s="116"/>
      <c r="M4" s="117" t="s">
        <v>7</v>
      </c>
      <c r="N4" s="110"/>
      <c r="O4" s="18" t="s">
        <v>8</v>
      </c>
      <c r="P4" s="18" t="s">
        <v>9</v>
      </c>
    </row>
    <row r="5" spans="2:17" s="5" customFormat="1" ht="21.75" customHeight="1" x14ac:dyDescent="0.25">
      <c r="B5" s="114" t="s">
        <v>67</v>
      </c>
      <c r="C5" s="114"/>
      <c r="D5" s="114"/>
      <c r="E5" s="14" t="s">
        <v>64</v>
      </c>
      <c r="F5" s="19" t="s">
        <v>66</v>
      </c>
      <c r="G5" s="11">
        <v>32.85</v>
      </c>
      <c r="H5" s="31">
        <f>(20*18)/G5</f>
        <v>10.95890410958904</v>
      </c>
      <c r="I5" s="11">
        <v>9</v>
      </c>
      <c r="J5" s="10">
        <f t="shared" ref="J5:J6" si="0">(20*I5)/10</f>
        <v>18</v>
      </c>
      <c r="K5" s="10">
        <v>8.24</v>
      </c>
      <c r="L5" s="10">
        <f>(20*8.5/K5)</f>
        <v>20.631067961165048</v>
      </c>
      <c r="M5" s="9">
        <v>8</v>
      </c>
      <c r="N5" s="10">
        <f>(20*M5)/20</f>
        <v>8</v>
      </c>
      <c r="O5" s="12">
        <f>H5+J5+L5+N5</f>
        <v>57.589972070754087</v>
      </c>
      <c r="P5" s="5" t="s">
        <v>90</v>
      </c>
      <c r="Q5" s="76"/>
    </row>
    <row r="6" spans="2:17" s="5" customFormat="1" ht="21.75" customHeight="1" x14ac:dyDescent="0.25">
      <c r="B6" s="114" t="s">
        <v>93</v>
      </c>
      <c r="C6" s="114"/>
      <c r="D6" s="114"/>
      <c r="E6" s="14" t="s">
        <v>64</v>
      </c>
      <c r="F6" s="19" t="s">
        <v>66</v>
      </c>
      <c r="G6" s="11">
        <v>30.52</v>
      </c>
      <c r="H6" s="31">
        <f t="shared" ref="H6" si="1">(20*18)/G6</f>
        <v>11.795543905635649</v>
      </c>
      <c r="I6" s="11">
        <v>7.5</v>
      </c>
      <c r="J6" s="10">
        <f t="shared" si="0"/>
        <v>15</v>
      </c>
      <c r="K6" s="10">
        <v>9.25</v>
      </c>
      <c r="L6" s="10">
        <f t="shared" ref="L6" si="2">(20*8.5/K6)</f>
        <v>18.378378378378379</v>
      </c>
      <c r="M6" s="9">
        <v>10</v>
      </c>
      <c r="N6" s="10">
        <f t="shared" ref="N6" si="3">(20*M6)/20</f>
        <v>10</v>
      </c>
      <c r="O6" s="12">
        <f t="shared" ref="O6" si="4">H6+J6+L6+N6</f>
        <v>55.173922284014026</v>
      </c>
      <c r="P6" s="5" t="s">
        <v>91</v>
      </c>
      <c r="Q6" s="76"/>
    </row>
    <row r="7" spans="2:17" x14ac:dyDescent="0.25">
      <c r="B7" s="108" t="s">
        <v>10</v>
      </c>
      <c r="C7" s="108"/>
      <c r="D7" s="108"/>
      <c r="E7" s="15"/>
      <c r="L7" s="53"/>
    </row>
    <row r="8" spans="2:17" ht="14.45" x14ac:dyDescent="0.3">
      <c r="L8" s="53"/>
    </row>
    <row r="9" spans="2:17" x14ac:dyDescent="0.25">
      <c r="B9" t="s">
        <v>17</v>
      </c>
      <c r="L9" s="53"/>
    </row>
    <row r="10" spans="2:17" ht="14.45" x14ac:dyDescent="0.3">
      <c r="F10" s="1"/>
    </row>
    <row r="11" spans="2:17" x14ac:dyDescent="0.25">
      <c r="C11" t="s">
        <v>14</v>
      </c>
      <c r="F11" s="1"/>
    </row>
    <row r="12" spans="2:17" x14ac:dyDescent="0.25">
      <c r="B12" s="16" t="s">
        <v>0</v>
      </c>
      <c r="C12" s="16" t="s">
        <v>1</v>
      </c>
      <c r="D12" s="16" t="s">
        <v>2</v>
      </c>
      <c r="E12" s="17" t="s">
        <v>3</v>
      </c>
      <c r="F12" s="16" t="s">
        <v>4</v>
      </c>
      <c r="G12" s="109" t="s">
        <v>5</v>
      </c>
      <c r="H12" s="110"/>
      <c r="I12" s="109" t="s">
        <v>6</v>
      </c>
      <c r="J12" s="110"/>
      <c r="K12" s="107" t="s">
        <v>32</v>
      </c>
      <c r="L12" s="107"/>
      <c r="M12" s="115" t="s">
        <v>7</v>
      </c>
      <c r="N12" s="105"/>
      <c r="O12" s="18" t="s">
        <v>11</v>
      </c>
      <c r="P12" t="s">
        <v>12</v>
      </c>
    </row>
    <row r="13" spans="2:17" ht="18.75" x14ac:dyDescent="0.25">
      <c r="B13" s="111" t="s">
        <v>59</v>
      </c>
      <c r="C13" s="112"/>
      <c r="D13" s="113"/>
      <c r="E13" s="14" t="s">
        <v>64</v>
      </c>
      <c r="F13" s="19" t="s">
        <v>66</v>
      </c>
      <c r="G13" s="42">
        <v>30.97</v>
      </c>
      <c r="H13" s="5">
        <f>(20*35)/G13</f>
        <v>22.602518566354536</v>
      </c>
      <c r="I13" s="9">
        <v>6.05</v>
      </c>
      <c r="J13" s="10">
        <f t="shared" ref="J13:J17" si="5">(20*I13)/10</f>
        <v>12.1</v>
      </c>
      <c r="K13" s="10">
        <v>7.53</v>
      </c>
      <c r="L13" s="10">
        <f>(20*7.5/K13)</f>
        <v>19.920318725099602</v>
      </c>
      <c r="M13" s="9">
        <v>8</v>
      </c>
      <c r="N13" s="10">
        <f t="shared" ref="N13:N17" si="6">(20*M13)/20</f>
        <v>8</v>
      </c>
      <c r="O13" s="12">
        <f>H13+J13+L13+N13</f>
        <v>62.622837291454132</v>
      </c>
      <c r="P13" s="5" t="s">
        <v>91</v>
      </c>
      <c r="Q13" s="1"/>
    </row>
    <row r="14" spans="2:17" ht="18.75" x14ac:dyDescent="0.25">
      <c r="B14" s="111" t="s">
        <v>60</v>
      </c>
      <c r="C14" s="112"/>
      <c r="D14" s="113"/>
      <c r="E14" s="14" t="s">
        <v>64</v>
      </c>
      <c r="F14" s="19" t="s">
        <v>66</v>
      </c>
      <c r="G14" s="42">
        <v>0</v>
      </c>
      <c r="H14" s="5">
        <v>0</v>
      </c>
      <c r="I14" s="9">
        <v>0</v>
      </c>
      <c r="J14" s="10">
        <f t="shared" si="5"/>
        <v>0</v>
      </c>
      <c r="K14" s="10">
        <v>0</v>
      </c>
      <c r="L14" s="10">
        <v>0</v>
      </c>
      <c r="M14" s="9">
        <v>9</v>
      </c>
      <c r="N14" s="10">
        <f t="shared" si="6"/>
        <v>9</v>
      </c>
      <c r="O14" s="12">
        <f t="shared" ref="O14:O17" si="7">H14+J14+L14+N14</f>
        <v>9</v>
      </c>
      <c r="P14" s="5" t="s">
        <v>91</v>
      </c>
      <c r="Q14" s="1"/>
    </row>
    <row r="15" spans="2:17" ht="18.75" x14ac:dyDescent="0.25">
      <c r="B15" s="111" t="s">
        <v>61</v>
      </c>
      <c r="C15" s="112"/>
      <c r="D15" s="113"/>
      <c r="E15" s="14" t="s">
        <v>64</v>
      </c>
      <c r="F15" s="19" t="s">
        <v>66</v>
      </c>
      <c r="G15" s="42">
        <v>28.62</v>
      </c>
      <c r="H15" s="5">
        <f t="shared" ref="H15:H17" si="8">(20*35)/G15</f>
        <v>24.458420684835779</v>
      </c>
      <c r="I15" s="9">
        <v>6</v>
      </c>
      <c r="J15" s="10">
        <f t="shared" si="5"/>
        <v>12</v>
      </c>
      <c r="K15" s="10">
        <v>7.13</v>
      </c>
      <c r="L15" s="10">
        <f t="shared" ref="L15:L17" si="9">(20*7.5/K15)</f>
        <v>21.037868162692849</v>
      </c>
      <c r="M15" s="9">
        <v>7</v>
      </c>
      <c r="N15" s="10">
        <f t="shared" si="6"/>
        <v>7</v>
      </c>
      <c r="O15" s="12">
        <f t="shared" si="7"/>
        <v>64.496288847528632</v>
      </c>
      <c r="P15" s="5" t="s">
        <v>92</v>
      </c>
      <c r="Q15" s="1"/>
    </row>
    <row r="16" spans="2:17" ht="18.75" x14ac:dyDescent="0.25">
      <c r="B16" s="111" t="s">
        <v>62</v>
      </c>
      <c r="C16" s="112"/>
      <c r="D16" s="113"/>
      <c r="E16" s="14" t="s">
        <v>64</v>
      </c>
      <c r="F16" s="19" t="s">
        <v>66</v>
      </c>
      <c r="G16" s="42">
        <v>28.34</v>
      </c>
      <c r="H16" s="5">
        <f t="shared" si="8"/>
        <v>24.700070571630206</v>
      </c>
      <c r="I16" s="9">
        <v>5.5</v>
      </c>
      <c r="J16" s="10">
        <f t="shared" si="5"/>
        <v>11</v>
      </c>
      <c r="K16" s="10">
        <v>9</v>
      </c>
      <c r="L16" s="10">
        <f t="shared" si="9"/>
        <v>16.666666666666668</v>
      </c>
      <c r="M16" s="9">
        <v>11</v>
      </c>
      <c r="N16" s="10">
        <f t="shared" si="6"/>
        <v>11</v>
      </c>
      <c r="O16" s="12">
        <f t="shared" si="7"/>
        <v>63.366737238296878</v>
      </c>
      <c r="P16" s="5" t="s">
        <v>92</v>
      </c>
    </row>
    <row r="17" spans="2:16" ht="18.75" x14ac:dyDescent="0.25">
      <c r="B17" s="111" t="s">
        <v>63</v>
      </c>
      <c r="C17" s="112"/>
      <c r="D17" s="113"/>
      <c r="E17" s="14" t="s">
        <v>65</v>
      </c>
      <c r="F17" s="19" t="s">
        <v>66</v>
      </c>
      <c r="G17" s="43">
        <v>26.03</v>
      </c>
      <c r="H17" s="5">
        <f t="shared" si="8"/>
        <v>26.892047637341527</v>
      </c>
      <c r="I17" s="9">
        <v>8.5</v>
      </c>
      <c r="J17" s="10">
        <f t="shared" si="5"/>
        <v>17</v>
      </c>
      <c r="K17" s="10">
        <v>6.85</v>
      </c>
      <c r="L17" s="10">
        <f t="shared" si="9"/>
        <v>21.897810218978105</v>
      </c>
      <c r="M17" s="9">
        <v>8</v>
      </c>
      <c r="N17" s="10">
        <f t="shared" si="6"/>
        <v>8</v>
      </c>
      <c r="O17" s="12">
        <f t="shared" si="7"/>
        <v>73.789857856319628</v>
      </c>
      <c r="P17" s="5" t="s">
        <v>90</v>
      </c>
    </row>
  </sheetData>
  <mergeCells count="16">
    <mergeCell ref="G12:H12"/>
    <mergeCell ref="I12:J12"/>
    <mergeCell ref="M12:N12"/>
    <mergeCell ref="K4:L4"/>
    <mergeCell ref="K12:L12"/>
    <mergeCell ref="G4:H4"/>
    <mergeCell ref="I4:J4"/>
    <mergeCell ref="M4:N4"/>
    <mergeCell ref="B17:D17"/>
    <mergeCell ref="B5:D5"/>
    <mergeCell ref="B6:D6"/>
    <mergeCell ref="B13:D13"/>
    <mergeCell ref="B14:D14"/>
    <mergeCell ref="B15:D15"/>
    <mergeCell ref="B16:D16"/>
    <mergeCell ref="B7:D7"/>
  </mergeCells>
  <pageMargins left="0.11811023622047245" right="0.11811023622047245" top="0.15748031496062992" bottom="0.15748031496062992" header="0.31496062992125984" footer="0.31496062992125984"/>
  <pageSetup paperSize="9" orientation="landscape" r:id="rId1"/>
  <rowBreaks count="1" manualBreakCount="1">
    <brk id="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4"/>
  <sheetViews>
    <sheetView view="pageBreakPreview" zoomScale="98" zoomScaleSheetLayoutView="98" workbookViewId="0">
      <selection activeCell="S9" sqref="S9"/>
    </sheetView>
  </sheetViews>
  <sheetFormatPr defaultRowHeight="15" x14ac:dyDescent="0.25"/>
  <cols>
    <col min="1" max="1" width="3.85546875" customWidth="1"/>
    <col min="2" max="2" width="16.5703125" customWidth="1"/>
    <col min="3" max="3" width="11.5703125" customWidth="1"/>
    <col min="4" max="4" width="16.85546875" customWidth="1"/>
    <col min="5" max="5" width="4.42578125" customWidth="1"/>
    <col min="6" max="6" width="16.85546875" customWidth="1"/>
    <col min="7" max="7" width="7.42578125" customWidth="1"/>
    <col min="8" max="8" width="6.5703125" customWidth="1"/>
    <col min="9" max="9" width="5.5703125" customWidth="1"/>
    <col min="10" max="10" width="5.42578125" customWidth="1"/>
    <col min="11" max="11" width="5.85546875" style="54" customWidth="1"/>
    <col min="12" max="12" width="6.5703125" customWidth="1"/>
    <col min="13" max="13" width="4.5703125" customWidth="1"/>
    <col min="14" max="14" width="5.7109375" style="2" customWidth="1"/>
    <col min="15" max="15" width="6" customWidth="1"/>
    <col min="16" max="16" width="20.5703125" customWidth="1"/>
    <col min="17" max="17" width="10.28515625" bestFit="1" customWidth="1"/>
  </cols>
  <sheetData>
    <row r="2" spans="2:17" x14ac:dyDescent="0.25">
      <c r="B2" t="s">
        <v>17</v>
      </c>
    </row>
    <row r="3" spans="2:17" ht="14.45" x14ac:dyDescent="0.3">
      <c r="F3" s="1"/>
    </row>
    <row r="4" spans="2:17" x14ac:dyDescent="0.25">
      <c r="C4" t="s">
        <v>18</v>
      </c>
      <c r="F4" s="1"/>
    </row>
    <row r="5" spans="2:17" x14ac:dyDescent="0.25">
      <c r="B5" s="3" t="s">
        <v>0</v>
      </c>
      <c r="C5" s="3" t="s">
        <v>1</v>
      </c>
      <c r="D5" s="3" t="s">
        <v>2</v>
      </c>
      <c r="E5" s="25" t="s">
        <v>3</v>
      </c>
      <c r="F5" s="4" t="s">
        <v>4</v>
      </c>
      <c r="G5" s="115" t="s">
        <v>5</v>
      </c>
      <c r="H5" s="105"/>
      <c r="I5" s="115" t="s">
        <v>15</v>
      </c>
      <c r="J5" s="105"/>
      <c r="K5" s="107" t="s">
        <v>32</v>
      </c>
      <c r="L5" s="107"/>
      <c r="M5" s="115" t="s">
        <v>16</v>
      </c>
      <c r="N5" s="105"/>
      <c r="O5" s="5" t="s">
        <v>8</v>
      </c>
      <c r="P5" s="5" t="s">
        <v>9</v>
      </c>
    </row>
    <row r="6" spans="2:17" ht="22.5" customHeight="1" x14ac:dyDescent="0.25">
      <c r="B6" s="114" t="s">
        <v>68</v>
      </c>
      <c r="C6" s="114"/>
      <c r="D6" s="114"/>
      <c r="E6" s="13" t="s">
        <v>71</v>
      </c>
      <c r="F6" s="28" t="s">
        <v>73</v>
      </c>
      <c r="G6" s="11">
        <v>35.19</v>
      </c>
      <c r="H6" s="46">
        <f>(20*18)/G6</f>
        <v>10.230179028132993</v>
      </c>
      <c r="I6" s="30">
        <v>8</v>
      </c>
      <c r="J6" s="29">
        <f>(20*I6)/10</f>
        <v>16</v>
      </c>
      <c r="K6" s="10">
        <v>8.8000000000000007</v>
      </c>
      <c r="L6" s="10">
        <f>(20*8.5/K6)</f>
        <v>19.318181818181817</v>
      </c>
      <c r="M6" s="9">
        <v>11</v>
      </c>
      <c r="N6" s="10">
        <f>(20*M6)/20</f>
        <v>11</v>
      </c>
      <c r="O6" s="31">
        <f t="shared" ref="O6:O9" si="0">H6+J6+L6+N6</f>
        <v>56.548360846314807</v>
      </c>
      <c r="P6" s="5" t="s">
        <v>91</v>
      </c>
      <c r="Q6" s="1"/>
    </row>
    <row r="7" spans="2:17" ht="22.5" customHeight="1" x14ac:dyDescent="0.25">
      <c r="B7" s="114" t="s">
        <v>69</v>
      </c>
      <c r="C7" s="114"/>
      <c r="D7" s="114"/>
      <c r="E7" s="13" t="s">
        <v>71</v>
      </c>
      <c r="F7" s="28" t="s">
        <v>73</v>
      </c>
      <c r="G7" s="11">
        <v>32.130000000000003</v>
      </c>
      <c r="H7" s="46">
        <f t="shared" ref="H7:H9" si="1">(20*18)/G7</f>
        <v>11.204481792717086</v>
      </c>
      <c r="I7" s="30">
        <v>9</v>
      </c>
      <c r="J7" s="29">
        <f t="shared" ref="J7:J9" si="2">(20*I7)/10</f>
        <v>18</v>
      </c>
      <c r="K7" s="10">
        <v>8.19</v>
      </c>
      <c r="L7" s="10">
        <f t="shared" ref="L7:L9" si="3">(20*8.5/K7)</f>
        <v>20.757020757020758</v>
      </c>
      <c r="M7" s="9">
        <v>13</v>
      </c>
      <c r="N7" s="10">
        <f t="shared" ref="N7:N9" si="4">(20*M7)/20</f>
        <v>13</v>
      </c>
      <c r="O7" s="31">
        <f t="shared" si="0"/>
        <v>62.961502549737844</v>
      </c>
      <c r="P7" s="5" t="s">
        <v>92</v>
      </c>
      <c r="Q7" s="1"/>
    </row>
    <row r="8" spans="2:17" ht="22.5" customHeight="1" x14ac:dyDescent="0.25">
      <c r="B8" s="114" t="s">
        <v>89</v>
      </c>
      <c r="C8" s="114"/>
      <c r="D8" s="114"/>
      <c r="E8" s="13" t="s">
        <v>71</v>
      </c>
      <c r="F8" s="28" t="s">
        <v>73</v>
      </c>
      <c r="G8" s="11">
        <v>32.869999999999997</v>
      </c>
      <c r="H8" s="46">
        <f t="shared" si="1"/>
        <v>10.952236081533314</v>
      </c>
      <c r="I8" s="30">
        <v>9.5</v>
      </c>
      <c r="J8" s="29">
        <f t="shared" si="2"/>
        <v>19</v>
      </c>
      <c r="K8" s="10">
        <v>7.12</v>
      </c>
      <c r="L8" s="10">
        <f t="shared" si="3"/>
        <v>23.876404494382022</v>
      </c>
      <c r="M8" s="9">
        <v>10</v>
      </c>
      <c r="N8" s="10">
        <f t="shared" si="4"/>
        <v>10</v>
      </c>
      <c r="O8" s="31">
        <f t="shared" si="0"/>
        <v>63.828640575915337</v>
      </c>
      <c r="P8" s="5" t="s">
        <v>90</v>
      </c>
    </row>
    <row r="9" spans="2:17" ht="22.5" customHeight="1" x14ac:dyDescent="0.25">
      <c r="B9" s="114" t="s">
        <v>70</v>
      </c>
      <c r="C9" s="114"/>
      <c r="D9" s="114"/>
      <c r="E9" s="13" t="s">
        <v>72</v>
      </c>
      <c r="F9" s="28" t="s">
        <v>73</v>
      </c>
      <c r="G9" s="11">
        <v>32.03</v>
      </c>
      <c r="H9" s="46">
        <f t="shared" si="1"/>
        <v>11.239463003434279</v>
      </c>
      <c r="I9" s="30">
        <v>7.5</v>
      </c>
      <c r="J9" s="29">
        <f t="shared" si="2"/>
        <v>15</v>
      </c>
      <c r="K9" s="10">
        <v>8.67</v>
      </c>
      <c r="L9" s="10">
        <f t="shared" si="3"/>
        <v>19.607843137254903</v>
      </c>
      <c r="M9" s="9">
        <v>12</v>
      </c>
      <c r="N9" s="10">
        <f t="shared" si="4"/>
        <v>12</v>
      </c>
      <c r="O9" s="31">
        <f t="shared" si="0"/>
        <v>57.847306140689184</v>
      </c>
      <c r="P9" s="5" t="s">
        <v>91</v>
      </c>
    </row>
    <row r="11" spans="2:17" x14ac:dyDescent="0.25">
      <c r="B11" s="108" t="s">
        <v>10</v>
      </c>
      <c r="C11" s="108"/>
      <c r="D11" s="108"/>
    </row>
    <row r="12" spans="2:17" ht="14.45" x14ac:dyDescent="0.3">
      <c r="F12" s="1"/>
    </row>
    <row r="13" spans="2:17" x14ac:dyDescent="0.25">
      <c r="F13" s="1"/>
    </row>
    <row r="14" spans="2:17" x14ac:dyDescent="0.25">
      <c r="B14" s="3"/>
      <c r="C14" s="3"/>
      <c r="D14" s="3"/>
      <c r="E14" s="25"/>
      <c r="F14" s="4"/>
      <c r="G14" s="104"/>
      <c r="H14" s="105"/>
      <c r="I14" s="115"/>
      <c r="J14" s="119"/>
      <c r="K14" s="107"/>
      <c r="L14" s="107"/>
      <c r="M14" s="104"/>
      <c r="N14" s="105"/>
      <c r="O14" s="5"/>
      <c r="P14" s="5"/>
    </row>
    <row r="15" spans="2:17" ht="15.75" x14ac:dyDescent="0.25">
      <c r="B15" s="19"/>
      <c r="C15" s="19"/>
      <c r="D15" s="19"/>
      <c r="E15" s="14"/>
      <c r="F15" s="19"/>
      <c r="G15" s="11"/>
      <c r="H15" s="46"/>
      <c r="I15" s="22"/>
      <c r="J15" s="10"/>
      <c r="K15" s="41"/>
      <c r="L15" s="10"/>
      <c r="M15" s="9"/>
      <c r="N15" s="10"/>
      <c r="O15" s="12"/>
      <c r="P15" s="5"/>
      <c r="Q15" s="1"/>
    </row>
    <row r="16" spans="2:17" ht="15.75" x14ac:dyDescent="0.25">
      <c r="B16" s="19"/>
      <c r="C16" s="19"/>
      <c r="D16" s="19"/>
      <c r="E16" s="14"/>
      <c r="F16" s="19"/>
      <c r="G16" s="31"/>
      <c r="H16" s="46"/>
      <c r="I16" s="22"/>
      <c r="J16" s="10"/>
      <c r="K16" s="41"/>
      <c r="L16" s="10"/>
      <c r="M16" s="9"/>
      <c r="N16" s="10"/>
      <c r="O16" s="12"/>
      <c r="P16" s="5"/>
      <c r="Q16" s="1"/>
    </row>
    <row r="17" spans="2:17" ht="15.75" x14ac:dyDescent="0.25">
      <c r="B17" s="19"/>
      <c r="C17" s="19"/>
      <c r="D17" s="19"/>
      <c r="E17" s="14"/>
      <c r="F17" s="19"/>
      <c r="G17" s="31"/>
      <c r="H17" s="46"/>
      <c r="I17" s="22"/>
      <c r="J17" s="10"/>
      <c r="K17" s="41"/>
      <c r="L17" s="10"/>
      <c r="M17" s="9"/>
      <c r="N17" s="10"/>
      <c r="O17" s="12"/>
      <c r="P17" s="5"/>
      <c r="Q17" s="1"/>
    </row>
    <row r="18" spans="2:17" ht="15.75" x14ac:dyDescent="0.25">
      <c r="B18" s="19"/>
      <c r="C18" s="19"/>
      <c r="D18" s="19"/>
      <c r="E18" s="14"/>
      <c r="F18" s="19"/>
      <c r="G18" s="31"/>
      <c r="H18" s="46"/>
      <c r="I18" s="22"/>
      <c r="J18" s="10"/>
      <c r="K18" s="41"/>
      <c r="L18" s="10"/>
      <c r="M18" s="9"/>
      <c r="N18" s="10"/>
      <c r="O18" s="12"/>
      <c r="P18" s="5"/>
      <c r="Q18" s="1"/>
    </row>
    <row r="19" spans="2:17" ht="15.75" x14ac:dyDescent="0.25">
      <c r="B19" s="19"/>
      <c r="C19" s="19"/>
      <c r="D19" s="19"/>
      <c r="E19" s="14"/>
      <c r="F19" s="19"/>
      <c r="G19" s="31"/>
      <c r="H19" s="46"/>
      <c r="I19" s="22"/>
      <c r="J19" s="10"/>
      <c r="K19" s="41"/>
      <c r="L19" s="10"/>
      <c r="M19" s="9"/>
      <c r="N19" s="10"/>
      <c r="O19" s="12"/>
      <c r="P19" s="5"/>
      <c r="Q19" s="1"/>
    </row>
    <row r="20" spans="2:17" ht="15.75" x14ac:dyDescent="0.25">
      <c r="B20" s="19"/>
      <c r="C20" s="19"/>
      <c r="D20" s="19"/>
      <c r="E20" s="14"/>
      <c r="F20" s="19"/>
      <c r="G20" s="31"/>
      <c r="H20" s="46"/>
      <c r="I20" s="22"/>
      <c r="J20" s="10"/>
      <c r="K20" s="41"/>
      <c r="L20" s="10"/>
      <c r="M20" s="9"/>
      <c r="N20" s="10"/>
      <c r="O20" s="12"/>
      <c r="P20" s="5"/>
      <c r="Q20" s="1"/>
    </row>
    <row r="21" spans="2:17" ht="15.75" x14ac:dyDescent="0.25">
      <c r="B21" s="26"/>
      <c r="C21" s="27"/>
      <c r="D21" s="27"/>
      <c r="E21" s="13"/>
      <c r="F21" s="28"/>
      <c r="G21" s="31"/>
      <c r="H21" s="46"/>
      <c r="I21" s="22"/>
      <c r="J21" s="10"/>
      <c r="K21" s="41"/>
      <c r="L21" s="10"/>
      <c r="M21" s="9"/>
      <c r="N21" s="10"/>
      <c r="O21" s="12"/>
      <c r="P21" s="5"/>
    </row>
    <row r="22" spans="2:17" ht="15.75" x14ac:dyDescent="0.25">
      <c r="B22" s="26"/>
      <c r="C22" s="27"/>
      <c r="D22" s="27"/>
      <c r="E22" s="13"/>
      <c r="F22" s="28"/>
      <c r="G22" s="31"/>
      <c r="H22" s="46"/>
      <c r="I22" s="22"/>
      <c r="J22" s="10"/>
      <c r="K22" s="41"/>
      <c r="L22" s="10"/>
      <c r="M22" s="9"/>
      <c r="N22" s="10"/>
      <c r="O22" s="12"/>
      <c r="P22" s="5"/>
    </row>
    <row r="23" spans="2:17" ht="15.75" x14ac:dyDescent="0.25">
      <c r="B23" s="26"/>
      <c r="C23" s="27"/>
      <c r="D23" s="27"/>
      <c r="E23" s="13"/>
      <c r="F23" s="28"/>
      <c r="G23" s="31"/>
      <c r="H23" s="46"/>
      <c r="I23" s="22"/>
      <c r="J23" s="10"/>
      <c r="K23" s="41"/>
      <c r="L23" s="10"/>
      <c r="M23" s="9"/>
      <c r="N23" s="10"/>
      <c r="O23" s="12"/>
      <c r="P23" s="5"/>
    </row>
    <row r="24" spans="2:17" ht="15.75" x14ac:dyDescent="0.25">
      <c r="B24" s="6"/>
      <c r="C24" s="7"/>
      <c r="D24" s="7"/>
      <c r="E24" s="13"/>
      <c r="F24" s="32"/>
      <c r="G24" s="31"/>
      <c r="H24" s="46"/>
      <c r="I24" s="22"/>
      <c r="J24" s="10"/>
      <c r="K24" s="41"/>
      <c r="L24" s="10"/>
      <c r="M24" s="9"/>
      <c r="N24" s="10"/>
      <c r="O24" s="12"/>
      <c r="P24" s="5"/>
    </row>
    <row r="25" spans="2:17" ht="15.75" x14ac:dyDescent="0.25">
      <c r="B25" s="26"/>
      <c r="C25" s="27"/>
      <c r="D25" s="27"/>
      <c r="E25" s="13"/>
      <c r="F25" s="28"/>
      <c r="G25" s="31"/>
      <c r="H25" s="46"/>
      <c r="I25" s="22"/>
      <c r="J25" s="10"/>
      <c r="K25" s="41"/>
      <c r="L25" s="10"/>
      <c r="M25" s="9"/>
      <c r="N25" s="10"/>
      <c r="O25" s="12"/>
      <c r="P25" s="5"/>
    </row>
    <row r="26" spans="2:17" ht="15.75" x14ac:dyDescent="0.25">
      <c r="B26" s="26"/>
      <c r="C26" s="27"/>
      <c r="D26" s="27"/>
      <c r="E26" s="13"/>
      <c r="F26" s="28"/>
      <c r="G26" s="31"/>
      <c r="H26" s="46"/>
      <c r="I26" s="22"/>
      <c r="J26" s="10"/>
      <c r="K26" s="41"/>
      <c r="L26" s="10"/>
      <c r="M26" s="9"/>
      <c r="N26" s="10"/>
      <c r="O26" s="12"/>
      <c r="P26" s="5"/>
    </row>
    <row r="27" spans="2:17" ht="15.75" x14ac:dyDescent="0.25">
      <c r="B27" s="26"/>
      <c r="C27" s="27"/>
      <c r="D27" s="27"/>
      <c r="E27" s="13"/>
      <c r="F27" s="34"/>
      <c r="G27" s="31"/>
      <c r="H27" s="46"/>
      <c r="I27" s="22"/>
      <c r="J27" s="10"/>
      <c r="K27" s="41"/>
      <c r="L27" s="10"/>
      <c r="M27" s="9"/>
      <c r="N27" s="10"/>
      <c r="O27" s="12"/>
      <c r="P27" s="5"/>
    </row>
    <row r="28" spans="2:17" ht="15.75" x14ac:dyDescent="0.25">
      <c r="B28" s="26"/>
      <c r="C28" s="27"/>
      <c r="D28" s="27"/>
      <c r="E28" s="13"/>
      <c r="F28" s="34"/>
      <c r="G28" s="31"/>
      <c r="H28" s="46"/>
      <c r="I28" s="22"/>
      <c r="J28" s="10"/>
      <c r="K28" s="41"/>
      <c r="L28" s="10"/>
      <c r="M28" s="9"/>
      <c r="N28" s="10"/>
      <c r="O28" s="12"/>
      <c r="P28" s="5"/>
    </row>
    <row r="29" spans="2:17" ht="15.75" x14ac:dyDescent="0.25">
      <c r="B29" s="6"/>
      <c r="C29" s="7"/>
      <c r="D29" s="7"/>
      <c r="E29" s="13"/>
      <c r="F29" s="32"/>
      <c r="G29" s="31"/>
      <c r="H29" s="46"/>
      <c r="I29" s="22"/>
      <c r="J29" s="10"/>
      <c r="K29" s="41"/>
      <c r="L29" s="10"/>
      <c r="M29" s="9"/>
      <c r="N29" s="10"/>
      <c r="O29" s="12"/>
      <c r="P29" s="5"/>
    </row>
    <row r="30" spans="2:17" ht="15.75" x14ac:dyDescent="0.25">
      <c r="B30" s="26"/>
      <c r="C30" s="27"/>
      <c r="D30" s="27"/>
      <c r="E30" s="13"/>
      <c r="F30" s="28"/>
      <c r="G30" s="31"/>
      <c r="H30" s="46"/>
      <c r="I30" s="22"/>
      <c r="J30" s="10"/>
      <c r="K30" s="41"/>
      <c r="L30" s="10"/>
      <c r="M30" s="9"/>
      <c r="N30" s="10"/>
      <c r="O30" s="12"/>
      <c r="P30" s="5"/>
    </row>
    <row r="31" spans="2:17" ht="15.75" x14ac:dyDescent="0.25">
      <c r="B31" s="26"/>
      <c r="C31" s="35"/>
      <c r="D31" s="27"/>
      <c r="E31" s="13"/>
      <c r="F31" s="28"/>
      <c r="G31" s="31"/>
      <c r="H31" s="46"/>
      <c r="I31" s="22"/>
      <c r="J31" s="10"/>
      <c r="K31" s="41"/>
      <c r="L31" s="10"/>
      <c r="M31" s="9"/>
      <c r="N31" s="10"/>
      <c r="O31" s="12"/>
      <c r="P31" s="5"/>
    </row>
    <row r="32" spans="2:17" ht="15.75" x14ac:dyDescent="0.25">
      <c r="B32" s="26"/>
      <c r="C32" s="27"/>
      <c r="D32" s="27"/>
      <c r="E32" s="13"/>
      <c r="F32" s="28"/>
      <c r="G32" s="31"/>
      <c r="H32" s="46"/>
      <c r="I32" s="22"/>
      <c r="J32" s="10"/>
      <c r="K32" s="41"/>
      <c r="L32" s="10"/>
      <c r="M32" s="9"/>
      <c r="N32" s="10"/>
      <c r="O32" s="12"/>
      <c r="P32" s="5"/>
    </row>
    <row r="33" spans="2:16" ht="15.75" x14ac:dyDescent="0.25">
      <c r="B33" s="26"/>
      <c r="C33" s="27"/>
      <c r="D33" s="27"/>
      <c r="E33" s="13"/>
      <c r="F33" s="34"/>
      <c r="G33" s="31"/>
      <c r="H33" s="46"/>
      <c r="I33" s="22"/>
      <c r="J33" s="10"/>
      <c r="K33" s="41"/>
      <c r="L33" s="10"/>
      <c r="M33" s="9"/>
      <c r="N33" s="10"/>
      <c r="O33" s="12"/>
      <c r="P33" s="5"/>
    </row>
    <row r="34" spans="2:16" ht="15.75" x14ac:dyDescent="0.25">
      <c r="B34" s="26"/>
      <c r="C34" s="35"/>
      <c r="D34" s="27"/>
      <c r="E34" s="13"/>
      <c r="F34" s="28"/>
      <c r="G34" s="31"/>
      <c r="H34" s="46"/>
      <c r="I34" s="22"/>
      <c r="J34" s="10"/>
      <c r="K34" s="41"/>
      <c r="L34" s="10"/>
      <c r="M34" s="9"/>
      <c r="N34" s="10"/>
      <c r="O34" s="12"/>
      <c r="P34" s="5"/>
    </row>
  </sheetData>
  <mergeCells count="13">
    <mergeCell ref="B11:D11"/>
    <mergeCell ref="I5:J5"/>
    <mergeCell ref="K5:L5"/>
    <mergeCell ref="M5:N5"/>
    <mergeCell ref="G14:H14"/>
    <mergeCell ref="I14:J14"/>
    <mergeCell ref="K14:L14"/>
    <mergeCell ref="M14:N14"/>
    <mergeCell ref="B6:D6"/>
    <mergeCell ref="B7:D7"/>
    <mergeCell ref="B8:D8"/>
    <mergeCell ref="B9:D9"/>
    <mergeCell ref="G5:H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"/>
  <sheetViews>
    <sheetView view="pageBreakPreview" zoomScale="95" zoomScaleSheetLayoutView="95" workbookViewId="0">
      <selection activeCell="G26" sqref="G26"/>
    </sheetView>
  </sheetViews>
  <sheetFormatPr defaultRowHeight="15" x14ac:dyDescent="0.25"/>
  <cols>
    <col min="1" max="1" width="3.5703125" customWidth="1"/>
    <col min="2" max="2" width="14.42578125" customWidth="1"/>
    <col min="3" max="3" width="12.5703125" customWidth="1"/>
    <col min="4" max="4" width="16.5703125" customWidth="1"/>
    <col min="5" max="5" width="5" customWidth="1"/>
    <col min="6" max="6" width="17" customWidth="1"/>
    <col min="7" max="7" width="6.28515625" customWidth="1"/>
    <col min="8" max="8" width="6.28515625" style="2" customWidth="1"/>
    <col min="9" max="9" width="4.140625" customWidth="1"/>
    <col min="10" max="10" width="5.85546875" customWidth="1"/>
    <col min="11" max="11" width="6.28515625" customWidth="1"/>
    <col min="12" max="12" width="6.28515625" style="2" customWidth="1"/>
    <col min="13" max="13" width="4.28515625" customWidth="1"/>
    <col min="14" max="14" width="4.85546875" style="2" customWidth="1"/>
    <col min="15" max="15" width="6.7109375" customWidth="1"/>
    <col min="16" max="16" width="21.85546875" customWidth="1"/>
    <col min="17" max="17" width="10.7109375" bestFit="1" customWidth="1"/>
  </cols>
  <sheetData>
    <row r="1" spans="2:17" x14ac:dyDescent="0.25">
      <c r="B1" s="36" t="s">
        <v>17</v>
      </c>
    </row>
    <row r="2" spans="2:17" x14ac:dyDescent="0.25">
      <c r="C2" s="36" t="s">
        <v>21</v>
      </c>
      <c r="F2" s="1"/>
    </row>
    <row r="3" spans="2:17" x14ac:dyDescent="0.25">
      <c r="B3" s="3" t="s">
        <v>0</v>
      </c>
      <c r="C3" s="3" t="s">
        <v>1</v>
      </c>
      <c r="D3" s="3" t="s">
        <v>2</v>
      </c>
      <c r="E3" s="4" t="s">
        <v>3</v>
      </c>
      <c r="F3" s="3" t="s">
        <v>4</v>
      </c>
      <c r="G3" s="104" t="s">
        <v>5</v>
      </c>
      <c r="H3" s="105"/>
      <c r="I3" s="115" t="s">
        <v>6</v>
      </c>
      <c r="J3" s="105"/>
      <c r="K3" s="107" t="s">
        <v>32</v>
      </c>
      <c r="L3" s="107"/>
      <c r="M3" s="115" t="s">
        <v>7</v>
      </c>
      <c r="N3" s="105"/>
      <c r="O3" s="5" t="s">
        <v>8</v>
      </c>
      <c r="P3" s="5" t="s">
        <v>12</v>
      </c>
    </row>
    <row r="4" spans="2:17" ht="25.5" customHeight="1" x14ac:dyDescent="0.25">
      <c r="B4" s="114" t="s">
        <v>74</v>
      </c>
      <c r="C4" s="114"/>
      <c r="D4" s="114"/>
      <c r="E4" s="14" t="s">
        <v>76</v>
      </c>
      <c r="F4" s="47" t="s">
        <v>51</v>
      </c>
      <c r="G4" s="9">
        <v>57.29</v>
      </c>
      <c r="H4" s="31">
        <f>(20*34)/G4</f>
        <v>11.869436201780415</v>
      </c>
      <c r="I4" s="9">
        <v>0</v>
      </c>
      <c r="J4" s="10">
        <f t="shared" ref="J4:J5" si="0">(20*I4)/10</f>
        <v>0</v>
      </c>
      <c r="K4" s="9">
        <v>18.3</v>
      </c>
      <c r="L4" s="10">
        <f>(20*13.5/K4)</f>
        <v>14.754098360655737</v>
      </c>
      <c r="M4" s="9">
        <v>19</v>
      </c>
      <c r="N4" s="10">
        <f t="shared" ref="N4:N5" si="1">(20*M4)/20</f>
        <v>19</v>
      </c>
      <c r="O4" s="12">
        <f t="shared" ref="O4:O5" si="2">H4+J4+L4+N4</f>
        <v>45.623534562436149</v>
      </c>
      <c r="P4" s="5" t="s">
        <v>92</v>
      </c>
      <c r="Q4" s="1"/>
    </row>
    <row r="5" spans="2:17" ht="25.5" customHeight="1" x14ac:dyDescent="0.25">
      <c r="B5" s="114" t="s">
        <v>75</v>
      </c>
      <c r="C5" s="114"/>
      <c r="D5" s="114"/>
      <c r="E5" s="14" t="s">
        <v>76</v>
      </c>
      <c r="F5" s="47" t="s">
        <v>51</v>
      </c>
      <c r="G5" s="9">
        <v>47.31</v>
      </c>
      <c r="H5" s="31">
        <f t="shared" ref="H5" si="3">(20*34)/G5</f>
        <v>14.373282604100613</v>
      </c>
      <c r="I5" s="9">
        <v>9.5</v>
      </c>
      <c r="J5" s="10">
        <f t="shared" si="0"/>
        <v>19</v>
      </c>
      <c r="K5" s="9">
        <v>13.29</v>
      </c>
      <c r="L5" s="10">
        <f t="shared" ref="L5" si="4">(20*13.5/K5)</f>
        <v>20.316027088036119</v>
      </c>
      <c r="M5" s="9">
        <v>21</v>
      </c>
      <c r="N5" s="10">
        <f t="shared" si="1"/>
        <v>21</v>
      </c>
      <c r="O5" s="12">
        <f t="shared" si="2"/>
        <v>74.689309692136732</v>
      </c>
      <c r="P5" s="5" t="s">
        <v>90</v>
      </c>
      <c r="Q5" s="1"/>
    </row>
    <row r="7" spans="2:17" x14ac:dyDescent="0.25">
      <c r="B7" s="108" t="s">
        <v>10</v>
      </c>
      <c r="C7" s="108"/>
      <c r="D7" s="108"/>
    </row>
    <row r="8" spans="2:17" x14ac:dyDescent="0.25">
      <c r="B8" s="36" t="s">
        <v>17</v>
      </c>
    </row>
    <row r="9" spans="2:17" x14ac:dyDescent="0.25">
      <c r="C9" s="36" t="s">
        <v>22</v>
      </c>
      <c r="F9" s="1"/>
    </row>
    <row r="10" spans="2:17" x14ac:dyDescent="0.25">
      <c r="B10" s="3" t="s">
        <v>0</v>
      </c>
      <c r="C10" s="3" t="s">
        <v>1</v>
      </c>
      <c r="D10" s="3" t="s">
        <v>2</v>
      </c>
      <c r="E10" s="25" t="s">
        <v>3</v>
      </c>
      <c r="F10" s="3" t="s">
        <v>4</v>
      </c>
      <c r="G10" s="104" t="s">
        <v>5</v>
      </c>
      <c r="H10" s="105"/>
      <c r="I10" s="115" t="s">
        <v>6</v>
      </c>
      <c r="J10" s="105"/>
      <c r="K10" s="107" t="s">
        <v>32</v>
      </c>
      <c r="L10" s="107"/>
      <c r="M10" s="115" t="s">
        <v>7</v>
      </c>
      <c r="N10" s="105"/>
      <c r="O10" s="44" t="s">
        <v>8</v>
      </c>
      <c r="P10" s="5" t="s">
        <v>12</v>
      </c>
    </row>
    <row r="11" spans="2:17" ht="19.5" customHeight="1" x14ac:dyDescent="0.25">
      <c r="B11" s="114" t="s">
        <v>77</v>
      </c>
      <c r="C11" s="114"/>
      <c r="D11" s="114"/>
      <c r="E11" s="14" t="s">
        <v>76</v>
      </c>
      <c r="F11" s="47" t="s">
        <v>51</v>
      </c>
      <c r="G11" s="11">
        <v>45.11</v>
      </c>
      <c r="H11" s="31">
        <f t="shared" ref="H11" si="5">(20*29)/G11</f>
        <v>12.857459543338505</v>
      </c>
      <c r="I11" s="9">
        <v>7.5</v>
      </c>
      <c r="J11" s="10">
        <f t="shared" ref="J11" si="6">(20*I11)/10</f>
        <v>15</v>
      </c>
      <c r="K11" s="9">
        <v>13.28</v>
      </c>
      <c r="L11" s="10">
        <f t="shared" ref="L11" si="7">(20*12/K11)</f>
        <v>18.072289156626507</v>
      </c>
      <c r="M11" s="9">
        <v>8</v>
      </c>
      <c r="N11" s="10">
        <f t="shared" ref="N11" si="8">(20*M11)/20</f>
        <v>8</v>
      </c>
      <c r="O11" s="12">
        <f t="shared" ref="O11" si="9">H11+J11+L11+N11</f>
        <v>53.929748699965018</v>
      </c>
      <c r="P11" s="5" t="s">
        <v>90</v>
      </c>
      <c r="Q11" s="1"/>
    </row>
    <row r="12" spans="2:17" ht="14.45" x14ac:dyDescent="0.3">
      <c r="B12" s="37"/>
      <c r="C12" s="37"/>
      <c r="D12" s="37"/>
      <c r="E12" s="37"/>
      <c r="F12" s="37"/>
      <c r="G12" s="38"/>
      <c r="H12" s="39"/>
      <c r="I12" s="38"/>
      <c r="J12" s="38"/>
      <c r="K12" s="38"/>
      <c r="L12" s="39"/>
      <c r="M12" s="38"/>
    </row>
    <row r="13" spans="2:17" ht="14.45" x14ac:dyDescent="0.3">
      <c r="B13" s="37"/>
      <c r="C13" s="37"/>
      <c r="D13" s="37"/>
      <c r="E13" s="37"/>
      <c r="F13" s="37"/>
      <c r="G13" s="38"/>
      <c r="H13" s="39"/>
      <c r="I13" s="38"/>
      <c r="J13" s="38"/>
      <c r="K13" s="38"/>
      <c r="L13" s="39"/>
      <c r="M13" s="38"/>
    </row>
    <row r="14" spans="2:17" x14ac:dyDescent="0.25">
      <c r="B14" s="108" t="s">
        <v>10</v>
      </c>
      <c r="C14" s="108"/>
      <c r="D14" s="108"/>
      <c r="E14" s="15"/>
    </row>
    <row r="15" spans="2:17" x14ac:dyDescent="0.25">
      <c r="B15" s="120" t="s">
        <v>20</v>
      </c>
      <c r="C15" s="120"/>
      <c r="D15" s="120"/>
      <c r="E15" s="40"/>
    </row>
  </sheetData>
  <mergeCells count="14">
    <mergeCell ref="M3:N3"/>
    <mergeCell ref="G10:H10"/>
    <mergeCell ref="I10:J10"/>
    <mergeCell ref="K10:L10"/>
    <mergeCell ref="M10:N10"/>
    <mergeCell ref="B14:D14"/>
    <mergeCell ref="B15:D15"/>
    <mergeCell ref="G3:H3"/>
    <mergeCell ref="I3:J3"/>
    <mergeCell ref="K3:L3"/>
    <mergeCell ref="B4:D4"/>
    <mergeCell ref="B5:D5"/>
    <mergeCell ref="B11:D11"/>
    <mergeCell ref="B7:D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view="pageBreakPreview" zoomScaleSheetLayoutView="100" workbookViewId="0">
      <selection activeCell="T17" sqref="T17"/>
    </sheetView>
  </sheetViews>
  <sheetFormatPr defaultRowHeight="15" x14ac:dyDescent="0.25"/>
  <cols>
    <col min="1" max="1" width="3.5703125" customWidth="1"/>
    <col min="2" max="2" width="14.42578125" customWidth="1"/>
    <col min="3" max="3" width="13.42578125" customWidth="1"/>
    <col min="4" max="4" width="16.85546875" customWidth="1"/>
    <col min="5" max="5" width="6.28515625" customWidth="1"/>
    <col min="6" max="6" width="17" customWidth="1"/>
    <col min="7" max="7" width="6.28515625" customWidth="1"/>
    <col min="8" max="8" width="6.28515625" style="2" customWidth="1"/>
    <col min="9" max="9" width="4.140625" customWidth="1"/>
    <col min="10" max="10" width="5.85546875" customWidth="1"/>
    <col min="11" max="11" width="6.28515625" customWidth="1"/>
    <col min="12" max="12" width="6.28515625" style="2" customWidth="1"/>
    <col min="13" max="13" width="4.28515625" customWidth="1"/>
    <col min="14" max="14" width="4.85546875" style="2" customWidth="1"/>
    <col min="15" max="15" width="6.7109375" customWidth="1"/>
    <col min="16" max="16" width="13.7109375" customWidth="1"/>
    <col min="17" max="17" width="10.28515625" bestFit="1" customWidth="1"/>
  </cols>
  <sheetData>
    <row r="1" spans="2:17" x14ac:dyDescent="0.25">
      <c r="B1" s="36" t="s">
        <v>17</v>
      </c>
    </row>
    <row r="2" spans="2:17" x14ac:dyDescent="0.25">
      <c r="C2" s="36" t="s">
        <v>23</v>
      </c>
      <c r="F2" s="1"/>
    </row>
    <row r="3" spans="2:17" x14ac:dyDescent="0.25">
      <c r="B3" s="3" t="s">
        <v>0</v>
      </c>
      <c r="C3" s="3" t="s">
        <v>1</v>
      </c>
      <c r="D3" s="3" t="s">
        <v>2</v>
      </c>
      <c r="E3" s="4" t="s">
        <v>3</v>
      </c>
      <c r="F3" s="3" t="s">
        <v>4</v>
      </c>
      <c r="G3" s="104" t="s">
        <v>5</v>
      </c>
      <c r="H3" s="105"/>
      <c r="I3" s="115" t="s">
        <v>6</v>
      </c>
      <c r="J3" s="105"/>
      <c r="K3" s="107" t="s">
        <v>32</v>
      </c>
      <c r="L3" s="107"/>
      <c r="M3" s="115" t="s">
        <v>7</v>
      </c>
      <c r="N3" s="105"/>
      <c r="O3" s="5" t="s">
        <v>8</v>
      </c>
      <c r="P3" s="5" t="s">
        <v>12</v>
      </c>
    </row>
    <row r="4" spans="2:17" ht="18.75" x14ac:dyDescent="0.3">
      <c r="B4" s="78" t="s">
        <v>81</v>
      </c>
      <c r="C4" s="28"/>
      <c r="D4" s="28"/>
      <c r="E4" s="28" t="s">
        <v>80</v>
      </c>
      <c r="F4" s="28" t="s">
        <v>66</v>
      </c>
      <c r="G4" s="11">
        <v>51.44</v>
      </c>
      <c r="H4" s="31">
        <f>(20*34)/G4</f>
        <v>13.219284603421462</v>
      </c>
      <c r="I4" s="9">
        <v>8</v>
      </c>
      <c r="J4" s="10">
        <f t="shared" ref="J4" si="0">(20*I4)/10</f>
        <v>16</v>
      </c>
      <c r="K4" s="9">
        <v>17.440000000000001</v>
      </c>
      <c r="L4" s="10">
        <f>(20*13.5/K4)</f>
        <v>15.481651376146788</v>
      </c>
      <c r="M4" s="9">
        <v>11</v>
      </c>
      <c r="N4" s="10">
        <f t="shared" ref="N4" si="1">(20*M4)/20</f>
        <v>11</v>
      </c>
      <c r="O4" s="12">
        <f t="shared" ref="O4" si="2">H4+J4+L4+N4</f>
        <v>55.70093597956825</v>
      </c>
      <c r="P4" s="5" t="s">
        <v>90</v>
      </c>
      <c r="Q4" s="1"/>
    </row>
    <row r="6" spans="2:17" x14ac:dyDescent="0.25">
      <c r="B6" s="108" t="s">
        <v>10</v>
      </c>
      <c r="C6" s="108"/>
      <c r="D6" s="108"/>
    </row>
    <row r="7" spans="2:17" x14ac:dyDescent="0.25">
      <c r="B7" s="36" t="s">
        <v>17</v>
      </c>
    </row>
    <row r="8" spans="2:17" x14ac:dyDescent="0.25">
      <c r="C8" s="36" t="s">
        <v>24</v>
      </c>
      <c r="F8" s="1"/>
    </row>
    <row r="9" spans="2:17" x14ac:dyDescent="0.25">
      <c r="B9" s="3" t="s">
        <v>0</v>
      </c>
      <c r="C9" s="3" t="s">
        <v>1</v>
      </c>
      <c r="D9" s="3" t="s">
        <v>2</v>
      </c>
      <c r="E9" s="25" t="s">
        <v>3</v>
      </c>
      <c r="F9" s="3" t="s">
        <v>4</v>
      </c>
      <c r="G9" s="104" t="s">
        <v>5</v>
      </c>
      <c r="H9" s="105"/>
      <c r="I9" s="115" t="s">
        <v>6</v>
      </c>
      <c r="J9" s="105"/>
      <c r="K9" s="107" t="s">
        <v>32</v>
      </c>
      <c r="L9" s="107"/>
      <c r="M9" s="115" t="s">
        <v>7</v>
      </c>
      <c r="N9" s="105"/>
      <c r="O9" s="5" t="s">
        <v>8</v>
      </c>
      <c r="P9" s="5" t="s">
        <v>12</v>
      </c>
    </row>
    <row r="10" spans="2:17" ht="15.75" customHeight="1" thickBot="1" x14ac:dyDescent="0.3">
      <c r="B10" s="114" t="s">
        <v>78</v>
      </c>
      <c r="C10" s="114"/>
      <c r="D10" s="114"/>
      <c r="E10" s="77" t="s">
        <v>79</v>
      </c>
      <c r="F10" s="27" t="s">
        <v>51</v>
      </c>
      <c r="G10" s="9">
        <v>37.97</v>
      </c>
      <c r="H10" s="31">
        <f t="shared" ref="H10" si="3">(20*29)/G10</f>
        <v>15.275217276797472</v>
      </c>
      <c r="I10" s="41">
        <v>5</v>
      </c>
      <c r="J10" s="10">
        <f t="shared" ref="J10" si="4">(20*I10)/10</f>
        <v>10</v>
      </c>
      <c r="K10" s="11">
        <v>12.57</v>
      </c>
      <c r="L10" s="10">
        <f t="shared" ref="L10" si="5">(20*12/K10)</f>
        <v>19.093078758949879</v>
      </c>
      <c r="M10" s="9">
        <v>10</v>
      </c>
      <c r="N10" s="10">
        <f t="shared" ref="N10" si="6">(20*M10)/20</f>
        <v>10</v>
      </c>
      <c r="O10" s="12">
        <f t="shared" ref="O10" si="7">H10+J10+L10+N10</f>
        <v>54.368296035747349</v>
      </c>
      <c r="P10" s="5" t="s">
        <v>90</v>
      </c>
      <c r="Q10" s="1"/>
    </row>
    <row r="11" spans="2:17" x14ac:dyDescent="0.25">
      <c r="B11" s="37"/>
      <c r="C11" s="37"/>
      <c r="D11" s="37"/>
      <c r="E11" s="37"/>
      <c r="F11" s="37"/>
      <c r="G11" s="38"/>
      <c r="H11" s="39"/>
      <c r="I11" s="38"/>
      <c r="J11" s="38"/>
      <c r="K11" s="38"/>
      <c r="L11" s="39"/>
      <c r="M11" s="38"/>
    </row>
    <row r="12" spans="2:17" x14ac:dyDescent="0.25">
      <c r="B12" s="37"/>
      <c r="C12" s="37"/>
      <c r="D12" s="37"/>
      <c r="E12" s="37"/>
      <c r="F12" s="37"/>
      <c r="G12" s="38"/>
      <c r="H12" s="39"/>
      <c r="I12" s="38"/>
      <c r="J12" s="38"/>
      <c r="K12" s="38"/>
      <c r="L12" s="39"/>
      <c r="M12" s="38"/>
    </row>
    <row r="13" spans="2:17" x14ac:dyDescent="0.25">
      <c r="B13" s="108" t="s">
        <v>10</v>
      </c>
      <c r="C13" s="108"/>
      <c r="D13" s="108"/>
      <c r="E13" s="15"/>
    </row>
    <row r="14" spans="2:17" x14ac:dyDescent="0.25">
      <c r="B14" s="120" t="s">
        <v>20</v>
      </c>
      <c r="C14" s="120"/>
      <c r="D14" s="120"/>
      <c r="E14" s="40"/>
    </row>
  </sheetData>
  <mergeCells count="12">
    <mergeCell ref="M3:N3"/>
    <mergeCell ref="G9:H9"/>
    <mergeCell ref="I9:J9"/>
    <mergeCell ref="K9:L9"/>
    <mergeCell ref="M9:N9"/>
    <mergeCell ref="B13:D13"/>
    <mergeCell ref="B14:D14"/>
    <mergeCell ref="G3:H3"/>
    <mergeCell ref="I3:J3"/>
    <mergeCell ref="K3:L3"/>
    <mergeCell ref="B10:D10"/>
    <mergeCell ref="B6:D6"/>
  </mergeCells>
  <pageMargins left="0.11811023622047245" right="0.11811023622047245" top="0.19685039370078741" bottom="0.15748031496062992" header="0.31496062992125984" footer="0.31496062992125984"/>
  <pageSetup paperSize="9" scale="95" orientation="landscape" r:id="rId1"/>
  <rowBreaks count="1" manualBreakCount="1">
    <brk id="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tabSelected="1" view="pageBreakPreview" zoomScale="96" zoomScaleSheetLayoutView="96" workbookViewId="0">
      <selection activeCell="U20" sqref="U20"/>
    </sheetView>
  </sheetViews>
  <sheetFormatPr defaultRowHeight="15" x14ac:dyDescent="0.25"/>
  <cols>
    <col min="1" max="1" width="3.5703125" customWidth="1"/>
    <col min="2" max="2" width="14.42578125" customWidth="1"/>
    <col min="3" max="3" width="13.42578125" customWidth="1"/>
    <col min="4" max="4" width="16.85546875" customWidth="1"/>
    <col min="5" max="5" width="5" customWidth="1"/>
    <col min="6" max="6" width="17" customWidth="1"/>
    <col min="7" max="7" width="6.28515625" customWidth="1"/>
    <col min="8" max="8" width="6.28515625" style="2" customWidth="1"/>
    <col min="9" max="9" width="5.140625" customWidth="1"/>
    <col min="10" max="10" width="5.85546875" customWidth="1"/>
    <col min="11" max="11" width="6.28515625" customWidth="1"/>
    <col min="12" max="12" width="6.28515625" style="2" customWidth="1"/>
    <col min="13" max="13" width="4.28515625" customWidth="1"/>
    <col min="14" max="14" width="4.85546875" style="2" customWidth="1"/>
    <col min="15" max="15" width="6.7109375" customWidth="1"/>
    <col min="16" max="16" width="14.42578125" customWidth="1"/>
    <col min="17" max="17" width="10.5703125" bestFit="1" customWidth="1"/>
  </cols>
  <sheetData>
    <row r="1" spans="2:17" x14ac:dyDescent="0.25">
      <c r="B1" s="36" t="s">
        <v>17</v>
      </c>
    </row>
    <row r="2" spans="2:17" x14ac:dyDescent="0.25">
      <c r="C2" s="36" t="s">
        <v>25</v>
      </c>
      <c r="F2" s="1"/>
    </row>
    <row r="3" spans="2:17" x14ac:dyDescent="0.25">
      <c r="B3" s="3" t="s">
        <v>0</v>
      </c>
      <c r="C3" s="3" t="s">
        <v>1</v>
      </c>
      <c r="D3" s="3" t="s">
        <v>2</v>
      </c>
      <c r="E3" s="4" t="s">
        <v>3</v>
      </c>
      <c r="F3" s="3" t="s">
        <v>4</v>
      </c>
      <c r="G3" s="104" t="s">
        <v>5</v>
      </c>
      <c r="H3" s="105"/>
      <c r="I3" s="115" t="s">
        <v>6</v>
      </c>
      <c r="J3" s="105"/>
      <c r="K3" s="107" t="s">
        <v>32</v>
      </c>
      <c r="L3" s="107"/>
      <c r="M3" s="115" t="s">
        <v>7</v>
      </c>
      <c r="N3" s="105"/>
      <c r="O3" s="5" t="s">
        <v>8</v>
      </c>
      <c r="P3" s="5" t="s">
        <v>12</v>
      </c>
    </row>
    <row r="4" spans="2:17" ht="15.75" x14ac:dyDescent="0.25">
      <c r="B4" s="121" t="s">
        <v>82</v>
      </c>
      <c r="C4" s="121"/>
      <c r="D4" s="121"/>
      <c r="E4" s="28" t="s">
        <v>84</v>
      </c>
      <c r="F4" s="28" t="s">
        <v>66</v>
      </c>
      <c r="G4" s="11">
        <v>33.25</v>
      </c>
      <c r="H4" s="31">
        <f t="shared" ref="H4:H5" si="0">(20*34)/G4</f>
        <v>20.451127819548873</v>
      </c>
      <c r="I4" s="9">
        <v>9</v>
      </c>
      <c r="J4" s="10">
        <f t="shared" ref="J4:J5" si="1">(20*I4)/10</f>
        <v>18</v>
      </c>
      <c r="K4" s="45">
        <v>13.44</v>
      </c>
      <c r="L4" s="10">
        <f t="shared" ref="L4:L5" si="2">(20*13.5/K4)</f>
        <v>20.089285714285715</v>
      </c>
      <c r="M4" s="9">
        <v>15</v>
      </c>
      <c r="N4" s="10">
        <f t="shared" ref="N4:N5" si="3">(20*M4)/20</f>
        <v>15</v>
      </c>
      <c r="O4" s="12">
        <f t="shared" ref="O4:O5" si="4">H4+J4+L4+N4</f>
        <v>73.540413533834595</v>
      </c>
      <c r="P4" s="5" t="s">
        <v>90</v>
      </c>
    </row>
    <row r="5" spans="2:17" ht="15.75" x14ac:dyDescent="0.25">
      <c r="B5" s="121" t="s">
        <v>83</v>
      </c>
      <c r="C5" s="121"/>
      <c r="D5" s="121"/>
      <c r="E5" s="33" t="s">
        <v>84</v>
      </c>
      <c r="F5" s="28" t="s">
        <v>66</v>
      </c>
      <c r="G5" s="11">
        <v>40.97</v>
      </c>
      <c r="H5" s="31">
        <f t="shared" si="0"/>
        <v>16.597510373443985</v>
      </c>
      <c r="I5" s="9">
        <v>9</v>
      </c>
      <c r="J5" s="10">
        <f t="shared" si="1"/>
        <v>18</v>
      </c>
      <c r="K5" s="45">
        <v>13.81</v>
      </c>
      <c r="L5" s="10">
        <f t="shared" si="2"/>
        <v>19.551049963794352</v>
      </c>
      <c r="M5" s="9">
        <v>17</v>
      </c>
      <c r="N5" s="10">
        <f t="shared" si="3"/>
        <v>17</v>
      </c>
      <c r="O5" s="12">
        <f t="shared" si="4"/>
        <v>71.148560337238337</v>
      </c>
      <c r="P5" s="5" t="s">
        <v>92</v>
      </c>
    </row>
    <row r="6" spans="2:17" ht="15.75" x14ac:dyDescent="0.25">
      <c r="B6" s="80"/>
      <c r="C6" s="80"/>
      <c r="D6" s="80"/>
      <c r="E6" s="81"/>
      <c r="F6" s="81"/>
      <c r="G6" s="82"/>
      <c r="H6" s="83"/>
      <c r="I6" s="84"/>
      <c r="J6" s="85"/>
      <c r="K6" s="86"/>
      <c r="L6" s="85"/>
      <c r="M6" s="84"/>
      <c r="N6" s="85"/>
      <c r="O6" s="87"/>
      <c r="P6" s="88"/>
    </row>
    <row r="7" spans="2:17" ht="48" customHeight="1" x14ac:dyDescent="0.25">
      <c r="B7" s="108" t="s">
        <v>10</v>
      </c>
      <c r="C7" s="108"/>
      <c r="D7" s="108"/>
    </row>
    <row r="9" spans="2:17" x14ac:dyDescent="0.25">
      <c r="B9" s="36" t="s">
        <v>17</v>
      </c>
    </row>
    <row r="10" spans="2:17" x14ac:dyDescent="0.25">
      <c r="C10" s="36" t="s">
        <v>26</v>
      </c>
      <c r="F10" s="1"/>
    </row>
    <row r="11" spans="2:17" x14ac:dyDescent="0.25">
      <c r="B11" s="3" t="s">
        <v>0</v>
      </c>
      <c r="C11" s="3" t="s">
        <v>1</v>
      </c>
      <c r="D11" s="3" t="s">
        <v>2</v>
      </c>
      <c r="E11" s="25" t="s">
        <v>3</v>
      </c>
      <c r="F11" s="3" t="s">
        <v>4</v>
      </c>
      <c r="G11" s="104" t="s">
        <v>5</v>
      </c>
      <c r="H11" s="105"/>
      <c r="I11" s="115" t="s">
        <v>6</v>
      </c>
      <c r="J11" s="105"/>
      <c r="K11" s="107" t="s">
        <v>32</v>
      </c>
      <c r="L11" s="107"/>
      <c r="M11" s="115" t="s">
        <v>7</v>
      </c>
      <c r="N11" s="105"/>
      <c r="O11" s="5" t="s">
        <v>19</v>
      </c>
      <c r="P11" s="5" t="s">
        <v>12</v>
      </c>
    </row>
    <row r="12" spans="2:17" ht="24.75" customHeight="1" x14ac:dyDescent="0.25">
      <c r="B12" s="114" t="s">
        <v>85</v>
      </c>
      <c r="C12" s="114"/>
      <c r="D12" s="114"/>
      <c r="E12" s="27" t="s">
        <v>84</v>
      </c>
      <c r="F12" s="27" t="s">
        <v>51</v>
      </c>
      <c r="G12" s="11">
        <v>35.78</v>
      </c>
      <c r="H12" s="31">
        <f t="shared" ref="H12:H14" si="5">(20*29)/G12</f>
        <v>16.21017328116266</v>
      </c>
      <c r="I12" s="41">
        <v>8</v>
      </c>
      <c r="J12" s="10">
        <f t="shared" ref="J12:J14" si="6">(20*I12)/10</f>
        <v>16</v>
      </c>
      <c r="K12" s="9">
        <v>11.37</v>
      </c>
      <c r="L12" s="10">
        <f t="shared" ref="L12:L14" si="7">(20*12/K12)</f>
        <v>21.108179419525069</v>
      </c>
      <c r="M12" s="9">
        <v>8</v>
      </c>
      <c r="N12" s="10">
        <f t="shared" ref="N12:N14" si="8">(20*M12)/20</f>
        <v>8</v>
      </c>
      <c r="O12" s="12">
        <f t="shared" ref="O12:O14" si="9">H12+J12+L12+N12</f>
        <v>61.318352700687726</v>
      </c>
      <c r="P12" s="5" t="s">
        <v>92</v>
      </c>
      <c r="Q12" s="1"/>
    </row>
    <row r="13" spans="2:17" ht="24.75" customHeight="1" x14ac:dyDescent="0.25">
      <c r="B13" s="114" t="s">
        <v>86</v>
      </c>
      <c r="C13" s="114"/>
      <c r="D13" s="114"/>
      <c r="E13" s="27" t="s">
        <v>84</v>
      </c>
      <c r="F13" s="27" t="s">
        <v>51</v>
      </c>
      <c r="G13" s="31">
        <v>35.19</v>
      </c>
      <c r="H13" s="31">
        <f t="shared" si="5"/>
        <v>16.481955100880935</v>
      </c>
      <c r="I13" s="41">
        <v>5</v>
      </c>
      <c r="J13" s="10">
        <f t="shared" si="6"/>
        <v>10</v>
      </c>
      <c r="K13" s="9">
        <v>12.18</v>
      </c>
      <c r="L13" s="10">
        <f t="shared" si="7"/>
        <v>19.704433497536947</v>
      </c>
      <c r="M13" s="9">
        <v>12</v>
      </c>
      <c r="N13" s="10">
        <f t="shared" si="8"/>
        <v>12</v>
      </c>
      <c r="O13" s="12">
        <f t="shared" si="9"/>
        <v>58.186388598417878</v>
      </c>
      <c r="P13" s="5" t="s">
        <v>91</v>
      </c>
      <c r="Q13" s="1"/>
    </row>
    <row r="14" spans="2:17" ht="24.75" customHeight="1" x14ac:dyDescent="0.25">
      <c r="B14" s="114" t="s">
        <v>87</v>
      </c>
      <c r="C14" s="114"/>
      <c r="D14" s="114"/>
      <c r="E14" s="27" t="s">
        <v>84</v>
      </c>
      <c r="F14" s="27" t="s">
        <v>51</v>
      </c>
      <c r="G14" s="11">
        <v>39.15</v>
      </c>
      <c r="H14" s="31">
        <f t="shared" si="5"/>
        <v>14.814814814814815</v>
      </c>
      <c r="I14" s="41">
        <v>8</v>
      </c>
      <c r="J14" s="10">
        <f t="shared" si="6"/>
        <v>16</v>
      </c>
      <c r="K14" s="9">
        <v>14.16</v>
      </c>
      <c r="L14" s="10">
        <f t="shared" si="7"/>
        <v>16.949152542372882</v>
      </c>
      <c r="M14" s="9">
        <v>17</v>
      </c>
      <c r="N14" s="10">
        <f t="shared" si="8"/>
        <v>17</v>
      </c>
      <c r="O14" s="12">
        <f t="shared" si="9"/>
        <v>64.763967357187695</v>
      </c>
      <c r="P14" s="5" t="s">
        <v>90</v>
      </c>
      <c r="Q14" s="1"/>
    </row>
    <row r="15" spans="2:17" x14ac:dyDescent="0.25">
      <c r="B15" s="37"/>
      <c r="C15" s="37"/>
      <c r="D15" s="37"/>
      <c r="E15" s="37"/>
      <c r="F15" s="37"/>
      <c r="G15" s="38"/>
      <c r="H15" s="39"/>
      <c r="I15" s="38"/>
      <c r="J15" s="38"/>
      <c r="K15" s="38"/>
      <c r="L15" s="39"/>
      <c r="M15" s="38"/>
    </row>
    <row r="16" spans="2:17" x14ac:dyDescent="0.25">
      <c r="B16" s="37"/>
      <c r="C16" s="37"/>
      <c r="D16" s="37"/>
      <c r="E16" s="37"/>
      <c r="F16" s="37"/>
      <c r="G16" s="38"/>
      <c r="H16" s="39"/>
      <c r="I16" s="38"/>
      <c r="J16" s="38"/>
      <c r="K16" s="38"/>
      <c r="L16" s="39"/>
      <c r="M16" s="38"/>
    </row>
    <row r="17" spans="2:5" x14ac:dyDescent="0.25">
      <c r="B17" s="108" t="s">
        <v>10</v>
      </c>
      <c r="C17" s="108"/>
      <c r="D17" s="108"/>
      <c r="E17" s="15"/>
    </row>
    <row r="18" spans="2:5" x14ac:dyDescent="0.25">
      <c r="B18" s="120" t="s">
        <v>20</v>
      </c>
      <c r="C18" s="120"/>
      <c r="D18" s="120"/>
      <c r="E18" s="40"/>
    </row>
  </sheetData>
  <mergeCells count="16">
    <mergeCell ref="M3:N3"/>
    <mergeCell ref="G11:H11"/>
    <mergeCell ref="I11:J11"/>
    <mergeCell ref="K11:L11"/>
    <mergeCell ref="M11:N11"/>
    <mergeCell ref="B17:D17"/>
    <mergeCell ref="B18:D18"/>
    <mergeCell ref="G3:H3"/>
    <mergeCell ref="I3:J3"/>
    <mergeCell ref="K3:L3"/>
    <mergeCell ref="B4:D4"/>
    <mergeCell ref="B5:D5"/>
    <mergeCell ref="B12:D12"/>
    <mergeCell ref="B13:D13"/>
    <mergeCell ref="B14:D14"/>
    <mergeCell ref="B7:D7"/>
  </mergeCells>
  <pageMargins left="0.11811023622047245" right="0.11811023622047245" top="0.15748031496062992" bottom="0.15748031496062992" header="0.31496062992125984" footer="0.31496062992125984"/>
  <pageSetup paperSize="9" orientation="landscape" r:id="rId1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'5 класс'!Область_печати</vt:lpstr>
      <vt:lpstr>'6 класс'!Область_печати</vt:lpstr>
      <vt:lpstr>'8 класс'!Область_печати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317</cp:lastModifiedBy>
  <cp:lastPrinted>2022-10-09T09:50:32Z</cp:lastPrinted>
  <dcterms:created xsi:type="dcterms:W3CDTF">2018-09-13T19:22:10Z</dcterms:created>
  <dcterms:modified xsi:type="dcterms:W3CDTF">2022-10-12T10:02:35Z</dcterms:modified>
</cp:coreProperties>
</file>